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rinterSettings/printerSettings1.bin" ContentType="application/vnd.openxmlformats-officedocument.spreadsheetml.printerSettings"/>
  <Override PartName="/xl/drawings/drawing2.xml" ContentType="application/vnd.openxmlformats-officedocument.drawing+xml"/>
  <Override PartName="/xl/comments2.xml" ContentType="application/vnd.openxmlformats-officedocument.spreadsheetml.comments+xml"/>
  <Override PartName="/xl/printerSettings/printerSettings2.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printerSettings/printerSettings3.bin" ContentType="application/vnd.openxmlformats-officedocument.spreadsheetml.printerSettings"/>
  <Override PartName="/xl/drawings/drawing4.xml" ContentType="application/vnd.openxmlformats-officedocument.drawing+xml"/>
  <Override PartName="/xl/comments4.xml" ContentType="application/vnd.openxmlformats-officedocument.spreadsheetml.comments+xml"/>
  <Override PartName="/xl/printerSettings/printerSettings4.bin" ContentType="application/vnd.openxmlformats-officedocument.spreadsheetml.printerSettings"/>
  <Override PartName="/xl/drawings/drawing5.xml" ContentType="application/vnd.openxmlformats-officedocument.drawing+xml"/>
  <Override PartName="/xl/comments5.xml" ContentType="application/vnd.openxmlformats-officedocument.spreadsheetml.comments+xml"/>
  <Override PartName="/xl/printerSettings/printerSettings5.bin" ContentType="application/vnd.openxmlformats-officedocument.spreadsheetml.printerSettings"/>
  <Override PartName="/xl/drawings/drawing6.xml" ContentType="application/vnd.openxmlformats-officedocument.drawing+xml"/>
  <Override PartName="/xl/comments6.xml" ContentType="application/vnd.openxmlformats-officedocument.spreadsheetml.comments+xml"/>
  <Override PartName="/xl/printerSettings/printerSettings6.bin" ContentType="application/vnd.openxmlformats-officedocument.spreadsheetml.printerSettings"/>
  <Override PartName="/xl/drawings/drawing7.xml" ContentType="application/vnd.openxmlformats-officedocument.drawing+xml"/>
  <Override PartName="/xl/comments7.xml" ContentType="application/vnd.openxmlformats-officedocument.spreadsheetml.comments+xml"/>
  <Override PartName="/xl/printerSettings/printerSettings7.bin" ContentType="application/vnd.openxmlformats-officedocument.spreadsheetml.printerSettings"/>
  <Override PartName="/xl/drawings/drawing8.xml" ContentType="application/vnd.openxmlformats-officedocument.drawing+xml"/>
  <Override PartName="/xl/comments8.xml" ContentType="application/vnd.openxmlformats-officedocument.spreadsheetml.comments+xml"/>
  <Override PartName="/xl/printerSettings/printerSettings8.bin" ContentType="application/vnd.openxmlformats-officedocument.spreadsheetml.printerSettings"/>
  <Override PartName="/xl/drawings/drawing9.xml" ContentType="application/vnd.openxmlformats-officedocument.drawing+xml"/>
  <Override PartName="/xl/comments9.xml" ContentType="application/vnd.openxmlformats-officedocument.spreadsheetml.comments+xml"/>
  <Override PartName="/xl/printerSettings/printerSettings9.bin" ContentType="application/vnd.openxmlformats-officedocument.spreadsheetml.printerSettings"/>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imon_Mueller\Eigene Dateien XP PC\D L R G\DLRG Temporär\Neuer BezJugVorstand 2015\20 Vorlagen, Regelungen und Standards\Zuschussrichtlinie\Zuschussrichtlinie ab 2024\"/>
    </mc:Choice>
  </mc:AlternateContent>
  <xr:revisionPtr revIDLastSave="0" documentId="13_ncr:1_{56E25D2D-48EC-47F3-87B0-CC2C356DB3D0}" xr6:coauthVersionLast="47" xr6:coauthVersionMax="47" xr10:uidLastSave="{00000000-0000-0000-0000-000000000000}"/>
  <bookViews>
    <workbookView xWindow="-120" yWindow="-120" windowWidth="29040" windowHeight="15840" xr2:uid="{00000000-000D-0000-FFFF-FFFF00000000}"/>
  </bookViews>
  <sheets>
    <sheet name="Übersicht und Anleitung" sheetId="7" r:id="rId1"/>
    <sheet name="§3.1 &amp; §3.2 Pers. &amp; Sonderzusch" sheetId="2" r:id="rId2"/>
    <sheet name="TN-liste (nur §3.1 &amp; §3.2)" sheetId="1" r:id="rId3"/>
    <sheet name="§3.3 Bildungszuschuss" sheetId="10" r:id="rId4"/>
    <sheet name="§3.5 Fahrtkosten LJT &amp; LKT" sheetId="11" r:id="rId5"/>
    <sheet name="$3.6 Tagesaktionenzuschuss" sheetId="12" r:id="rId6"/>
    <sheet name="§3.7 Kampfrichterlehrgänge" sheetId="13" r:id="rId7"/>
    <sheet name="§3.8 Teambildende Maßnahmen" sheetId="16" r:id="rId8"/>
    <sheet name="§3.9 Freier Zuschuss" sheetId="15" r:id="rId9"/>
    <sheet name="Zuschussrichtline" sheetId="5" r:id="rId10"/>
    <sheet name="Sammlung Drop-Down" sheetId="17" state="hidden" r:id="rId11"/>
  </sheets>
  <definedNames>
    <definedName name="_xlnm.Print_Area" localSheetId="5">'$3.6 Tagesaktionenzuschuss'!$A$1:$AI$141</definedName>
    <definedName name="_xlnm.Print_Area" localSheetId="1">'§3.1 &amp; §3.2 Pers. &amp; Sonderzusch'!$A$1:$AI$130</definedName>
    <definedName name="_xlnm.Print_Area" localSheetId="3">'§3.3 Bildungszuschuss'!$A$1:$AI$85</definedName>
    <definedName name="_xlnm.Print_Area" localSheetId="4">'§3.5 Fahrtkosten LJT &amp; LKT'!$A$1:$AI$85</definedName>
    <definedName name="_xlnm.Print_Area" localSheetId="6">'§3.7 Kampfrichterlehrgänge'!$A$1:$AI$86</definedName>
    <definedName name="_xlnm.Print_Area" localSheetId="7">'§3.8 Teambildende Maßnahmen'!$A$1:$AI$143</definedName>
    <definedName name="_xlnm.Print_Area" localSheetId="8">'§3.9 Freier Zuschuss'!$A$1:$AI$101</definedName>
    <definedName name="_xlnm.Print_Area" localSheetId="2">'TN-liste (nur §3.1 &amp; §3.2)'!$A$1:$P$62</definedName>
    <definedName name="_xlnm.Print_Area" localSheetId="9">Zuschussrichtline!$A$1:$AO$59</definedName>
    <definedName name="_xlnm.Print_Titles" localSheetId="2">'TN-liste (nur §3.1 &amp; §3.2)'!$1:$11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10" l="1"/>
  <c r="V47" i="10"/>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12" i="1"/>
  <c r="I8" i="1"/>
  <c r="I7" i="1"/>
  <c r="B98" i="2"/>
  <c r="E7" i="1" l="1"/>
  <c r="B78" i="2"/>
  <c r="B65" i="2"/>
  <c r="K7" i="1"/>
  <c r="B99" i="2" s="1"/>
  <c r="O12" i="1"/>
  <c r="C98" i="2"/>
  <c r="B75" i="15"/>
  <c r="C75" i="15" s="1"/>
  <c r="AF63" i="15"/>
  <c r="S62" i="15"/>
  <c r="B63" i="13"/>
  <c r="C63" i="13" s="1"/>
  <c r="W21" i="16"/>
  <c r="C64" i="16"/>
  <c r="F22" i="16"/>
  <c r="AH139" i="16"/>
  <c r="AG139" i="16"/>
  <c r="AH138" i="16"/>
  <c r="AG138" i="16"/>
  <c r="AH137" i="16"/>
  <c r="AG137" i="16"/>
  <c r="AH136" i="16"/>
  <c r="AG136" i="16"/>
  <c r="AH135" i="16"/>
  <c r="AG135" i="16"/>
  <c r="AH134" i="16"/>
  <c r="AG134" i="16"/>
  <c r="AH133" i="16"/>
  <c r="AG133" i="16"/>
  <c r="AH132" i="16"/>
  <c r="AG132" i="16"/>
  <c r="AH131" i="16"/>
  <c r="AG131" i="16"/>
  <c r="AH130" i="16"/>
  <c r="AG130" i="16"/>
  <c r="AH129" i="16"/>
  <c r="AG129" i="16"/>
  <c r="AH128" i="16"/>
  <c r="AG128" i="16"/>
  <c r="AH127" i="16"/>
  <c r="AG127" i="16"/>
  <c r="AH126" i="16"/>
  <c r="AG126" i="16"/>
  <c r="AH125" i="16"/>
  <c r="AG125" i="16"/>
  <c r="AH124" i="16"/>
  <c r="AG124" i="16"/>
  <c r="AH123" i="16"/>
  <c r="AG123" i="16"/>
  <c r="AH122" i="16"/>
  <c r="AG122" i="16"/>
  <c r="AH121" i="16"/>
  <c r="AG121" i="16"/>
  <c r="AH120" i="16"/>
  <c r="AG120" i="16"/>
  <c r="AH119" i="16"/>
  <c r="AG119" i="16"/>
  <c r="AH118" i="16"/>
  <c r="AG118" i="16"/>
  <c r="AH117" i="16"/>
  <c r="AG117" i="16"/>
  <c r="AH116" i="16"/>
  <c r="AG116" i="16"/>
  <c r="AH115" i="16"/>
  <c r="AG115" i="16"/>
  <c r="AH114" i="16"/>
  <c r="AG114" i="16"/>
  <c r="AH113" i="16"/>
  <c r="AG113" i="16"/>
  <c r="AH112" i="16"/>
  <c r="AG112" i="16"/>
  <c r="AH111" i="16"/>
  <c r="AG111" i="16"/>
  <c r="AH110" i="16"/>
  <c r="AG110" i="16"/>
  <c r="AH109" i="16"/>
  <c r="AG109" i="16"/>
  <c r="AH108" i="16"/>
  <c r="AG108" i="16"/>
  <c r="AH107" i="16"/>
  <c r="AG107" i="16"/>
  <c r="AH106" i="16"/>
  <c r="AG106" i="16"/>
  <c r="AH105" i="16"/>
  <c r="AG105" i="16"/>
  <c r="AH104" i="16"/>
  <c r="AG104" i="16"/>
  <c r="AH103" i="16"/>
  <c r="AG103" i="16"/>
  <c r="AH102" i="16"/>
  <c r="AG102" i="16"/>
  <c r="AH101" i="16"/>
  <c r="AG101" i="16"/>
  <c r="AH100" i="16"/>
  <c r="AG100" i="16"/>
  <c r="B65" i="16"/>
  <c r="C65" i="16" s="1"/>
  <c r="AA52" i="16"/>
  <c r="AE49" i="16"/>
  <c r="B1" i="16"/>
  <c r="V47" i="13"/>
  <c r="F21" i="13"/>
  <c r="B51" i="13" s="1"/>
  <c r="AE51" i="13"/>
  <c r="S47" i="13"/>
  <c r="AA51" i="12"/>
  <c r="B63" i="12"/>
  <c r="C63" i="12" s="1"/>
  <c r="AG99" i="12"/>
  <c r="AH99" i="12"/>
  <c r="AG100" i="12"/>
  <c r="AH100" i="12"/>
  <c r="AG101" i="12"/>
  <c r="AH101" i="12"/>
  <c r="AG102" i="12"/>
  <c r="AH102" i="12"/>
  <c r="AG103" i="12"/>
  <c r="AH103" i="12"/>
  <c r="AG104" i="12"/>
  <c r="AH104" i="12"/>
  <c r="AG105" i="12"/>
  <c r="AH105" i="12"/>
  <c r="AG106" i="12"/>
  <c r="AH106" i="12"/>
  <c r="AG107" i="12"/>
  <c r="AH107" i="12"/>
  <c r="AG108" i="12"/>
  <c r="AH108" i="12"/>
  <c r="AG109" i="12"/>
  <c r="AH109" i="12"/>
  <c r="AG110" i="12"/>
  <c r="AH110" i="12"/>
  <c r="AG111" i="12"/>
  <c r="AH111" i="12"/>
  <c r="AG112" i="12"/>
  <c r="AH112" i="12"/>
  <c r="AG113" i="12"/>
  <c r="AH113" i="12"/>
  <c r="AG114" i="12"/>
  <c r="AH114" i="12"/>
  <c r="AG115" i="12"/>
  <c r="AH115" i="12"/>
  <c r="AG116" i="12"/>
  <c r="AH116" i="12"/>
  <c r="AG117" i="12"/>
  <c r="AH117" i="12"/>
  <c r="AG118" i="12"/>
  <c r="AH118" i="12"/>
  <c r="AG119" i="12"/>
  <c r="AH119" i="12"/>
  <c r="AG120" i="12"/>
  <c r="AH120" i="12"/>
  <c r="AG121" i="12"/>
  <c r="AH121" i="12"/>
  <c r="AG122" i="12"/>
  <c r="AH122" i="12"/>
  <c r="AG123" i="12"/>
  <c r="AH123" i="12"/>
  <c r="AG124" i="12"/>
  <c r="AH124" i="12"/>
  <c r="AG125" i="12"/>
  <c r="AH125" i="12"/>
  <c r="AG126" i="12"/>
  <c r="AH126" i="12"/>
  <c r="AG127" i="12"/>
  <c r="AH127" i="12"/>
  <c r="AG128" i="12"/>
  <c r="AH128" i="12"/>
  <c r="AG129" i="12"/>
  <c r="AH129" i="12"/>
  <c r="AG130" i="12"/>
  <c r="AH130" i="12"/>
  <c r="AG131" i="12"/>
  <c r="AH131" i="12"/>
  <c r="AG132" i="12"/>
  <c r="AH132" i="12"/>
  <c r="AG133" i="12"/>
  <c r="AH133" i="12"/>
  <c r="AG134" i="12"/>
  <c r="AH134" i="12"/>
  <c r="AG135" i="12"/>
  <c r="AH135" i="12"/>
  <c r="AG136" i="12"/>
  <c r="AH136" i="12"/>
  <c r="AG137" i="12"/>
  <c r="AH137" i="12"/>
  <c r="AG98" i="12"/>
  <c r="F21" i="15"/>
  <c r="Q20" i="15"/>
  <c r="B63" i="15" s="1"/>
  <c r="F21" i="12"/>
  <c r="Q20" i="12"/>
  <c r="AE48" i="12"/>
  <c r="AE51" i="11"/>
  <c r="B62" i="11"/>
  <c r="C62" i="11" s="1"/>
  <c r="W47" i="11"/>
  <c r="B62" i="10"/>
  <c r="C62" i="10" s="1"/>
  <c r="Q20" i="10"/>
  <c r="F21" i="10"/>
  <c r="AE51" i="10"/>
  <c r="AH98" i="12"/>
  <c r="J93" i="12" s="1"/>
  <c r="B1" i="15"/>
  <c r="Q20" i="11"/>
  <c r="B51" i="11" s="1"/>
  <c r="Q20" i="2"/>
  <c r="B1" i="13"/>
  <c r="B1" i="12"/>
  <c r="S47" i="11"/>
  <c r="B1" i="11"/>
  <c r="S47" i="10"/>
  <c r="B1" i="10"/>
  <c r="P64" i="2"/>
  <c r="P77" i="2"/>
  <c r="T7" i="1"/>
  <c r="U3" i="1"/>
  <c r="T6" i="1" s="1"/>
  <c r="S3" i="1"/>
  <c r="O23" i="1"/>
  <c r="F5" i="1"/>
  <c r="R60" i="2"/>
  <c r="V60" i="2"/>
  <c r="L5" i="1"/>
  <c r="U15" i="1" s="1"/>
  <c r="O61" i="1"/>
  <c r="O60" i="1"/>
  <c r="O59" i="1"/>
  <c r="O58" i="1"/>
  <c r="O57" i="1"/>
  <c r="O56" i="1"/>
  <c r="O55" i="1"/>
  <c r="O54" i="1"/>
  <c r="J92" i="12" l="1"/>
  <c r="R48" i="12" s="1"/>
  <c r="B52" i="12" s="1"/>
  <c r="J94" i="16"/>
  <c r="R49" i="16" s="1"/>
  <c r="J95" i="16"/>
  <c r="W49" i="16" s="1"/>
  <c r="W48" i="12"/>
  <c r="T5" i="1"/>
  <c r="U60" i="1"/>
  <c r="U52" i="1"/>
  <c r="U44" i="1"/>
  <c r="U36" i="1"/>
  <c r="U32" i="1"/>
  <c r="U23" i="1"/>
  <c r="U19" i="1"/>
  <c r="U61" i="1"/>
  <c r="U57" i="1"/>
  <c r="U53" i="1"/>
  <c r="U49" i="1"/>
  <c r="U45" i="1"/>
  <c r="U41" i="1"/>
  <c r="U37" i="1"/>
  <c r="U33" i="1"/>
  <c r="U29" i="1"/>
  <c r="U24" i="1"/>
  <c r="U20" i="1"/>
  <c r="U16" i="1"/>
  <c r="U12" i="1"/>
  <c r="U58" i="1"/>
  <c r="U50" i="1"/>
  <c r="U38" i="1"/>
  <c r="U25" i="1"/>
  <c r="U13" i="1"/>
  <c r="U54" i="1"/>
  <c r="U46" i="1"/>
  <c r="U42" i="1"/>
  <c r="U34" i="1"/>
  <c r="U30" i="1"/>
  <c r="U21" i="1"/>
  <c r="U17" i="1"/>
  <c r="U59" i="1"/>
  <c r="U55" i="1"/>
  <c r="U51" i="1"/>
  <c r="U47" i="1"/>
  <c r="U43" i="1"/>
  <c r="U39" i="1"/>
  <c r="U35" i="1"/>
  <c r="U31" i="1"/>
  <c r="U27" i="1"/>
  <c r="U22" i="1"/>
  <c r="U18" i="1"/>
  <c r="U14" i="1"/>
  <c r="U56" i="1"/>
  <c r="U48" i="1"/>
  <c r="U40" i="1"/>
  <c r="U28" i="1"/>
  <c r="U26"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2" i="1"/>
  <c r="O21" i="1"/>
  <c r="O20" i="1"/>
  <c r="O19" i="1"/>
  <c r="O18" i="1"/>
  <c r="O17" i="1"/>
  <c r="O16" i="1"/>
  <c r="O15" i="1"/>
  <c r="O14" i="1"/>
  <c r="O13" i="1"/>
  <c r="L4" i="1"/>
  <c r="F4" i="1"/>
  <c r="O48" i="16" l="1"/>
  <c r="B53" i="16"/>
  <c r="O47" i="12"/>
  <c r="T4" i="1"/>
  <c r="T14" i="1"/>
  <c r="T13" i="1"/>
  <c r="T17" i="1"/>
  <c r="T12" i="1"/>
  <c r="T16" i="1"/>
  <c r="T15" i="1"/>
  <c r="M5" i="1"/>
  <c r="T30" i="1"/>
  <c r="T37" i="1"/>
  <c r="T49" i="1"/>
  <c r="T57" i="1"/>
  <c r="T22" i="1"/>
  <c r="T28" i="1"/>
  <c r="T32" i="1"/>
  <c r="T36" i="1"/>
  <c r="T40" i="1"/>
  <c r="T44" i="1"/>
  <c r="T48" i="1"/>
  <c r="T52" i="1"/>
  <c r="T56" i="1"/>
  <c r="T60" i="1"/>
  <c r="T21" i="1"/>
  <c r="T18" i="1"/>
  <c r="T27" i="1"/>
  <c r="T31" i="1"/>
  <c r="T35" i="1"/>
  <c r="T39" i="1"/>
  <c r="T43" i="1"/>
  <c r="T47" i="1"/>
  <c r="T51" i="1"/>
  <c r="T55" i="1"/>
  <c r="T59" i="1"/>
  <c r="T20" i="1"/>
  <c r="T24" i="1"/>
  <c r="T26" i="1"/>
  <c r="T34" i="1"/>
  <c r="T38" i="1"/>
  <c r="T42" i="1"/>
  <c r="T46" i="1"/>
  <c r="T50" i="1"/>
  <c r="T54" i="1"/>
  <c r="T58" i="1"/>
  <c r="T19" i="1"/>
  <c r="T23" i="1"/>
  <c r="T25" i="1"/>
  <c r="T29" i="1"/>
  <c r="T33" i="1"/>
  <c r="T41" i="1"/>
  <c r="T45" i="1"/>
  <c r="T53" i="1"/>
  <c r="T61" i="1"/>
  <c r="L3" i="1"/>
  <c r="J3" i="1"/>
  <c r="F3" i="1"/>
  <c r="T3" i="1" l="1"/>
  <c r="S12" i="1"/>
  <c r="M4" i="1"/>
  <c r="S15" i="1"/>
  <c r="S19" i="1"/>
  <c r="S23" i="1"/>
  <c r="S27" i="1"/>
  <c r="S31" i="1"/>
  <c r="S35" i="1"/>
  <c r="S39" i="1"/>
  <c r="S43" i="1"/>
  <c r="S47" i="1"/>
  <c r="S51" i="1"/>
  <c r="S55" i="1"/>
  <c r="S59" i="1"/>
  <c r="S16" i="1"/>
  <c r="S32" i="1"/>
  <c r="S44" i="1"/>
  <c r="S56" i="1"/>
  <c r="S14" i="1"/>
  <c r="S18" i="1"/>
  <c r="S22" i="1"/>
  <c r="S26" i="1"/>
  <c r="S30" i="1"/>
  <c r="S34" i="1"/>
  <c r="S38" i="1"/>
  <c r="S42" i="1"/>
  <c r="S46" i="1"/>
  <c r="S50" i="1"/>
  <c r="S54" i="1"/>
  <c r="S58" i="1"/>
  <c r="S24" i="1"/>
  <c r="S40" i="1"/>
  <c r="S48" i="1"/>
  <c r="S13" i="1"/>
  <c r="S17" i="1"/>
  <c r="S21" i="1"/>
  <c r="S25" i="1"/>
  <c r="S29" i="1"/>
  <c r="S33" i="1"/>
  <c r="S37" i="1"/>
  <c r="S41" i="1"/>
  <c r="S45" i="1"/>
  <c r="S49" i="1"/>
  <c r="S53" i="1"/>
  <c r="S57" i="1"/>
  <c r="S61" i="1"/>
  <c r="S20" i="1"/>
  <c r="S36" i="1"/>
  <c r="S52" i="1"/>
  <c r="S60" i="1"/>
  <c r="S28" i="1"/>
  <c r="E8" i="1" l="1"/>
  <c r="M3" i="1"/>
  <c r="W80" i="2" s="1"/>
  <c r="Q69" i="2"/>
  <c r="G69" i="2" l="1"/>
  <c r="O66" i="2"/>
  <c r="B1" i="2"/>
  <c r="W81" i="2"/>
  <c r="W82" i="2"/>
  <c r="W66" i="2" l="1"/>
  <c r="J83" i="2"/>
  <c r="L83" i="2" s="1"/>
  <c r="N5" i="1"/>
  <c r="AB82" i="2" s="1"/>
  <c r="N4" i="1"/>
  <c r="AB81" i="2" s="1"/>
  <c r="N3" i="1"/>
  <c r="AB80" i="2" s="1"/>
  <c r="E86" i="2" l="1"/>
  <c r="W83" i="2" s="1"/>
  <c r="AE81" i="2"/>
  <c r="AA69" i="2"/>
  <c r="Q70" i="2"/>
  <c r="Q71" i="2" s="1"/>
  <c r="G71" i="2"/>
  <c r="G70" i="2" s="1"/>
  <c r="G73" i="2" s="1"/>
  <c r="AA71" i="2" l="1"/>
  <c r="AA70" i="2"/>
  <c r="AE7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D9" authorId="0" shapeId="0" xr:uid="{00000000-0006-0000-0000-000001000000}">
      <text>
        <r>
          <rPr>
            <b/>
            <sz val="9"/>
            <color indexed="81"/>
            <rFont val="Tahoma"/>
            <family val="2"/>
          </rPr>
          <t>Simon Mueller:</t>
        </r>
        <r>
          <rPr>
            <sz val="9"/>
            <color indexed="81"/>
            <rFont val="Tahoma"/>
            <family val="2"/>
          </rPr>
          <t xml:space="preserve">
Beim drüber gehen mit der Maus sieht man den Kommentar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6" authorId="0" shapeId="0" xr:uid="{DA1141AF-3116-4880-881F-91014C4189FF}">
      <text>
        <r>
          <rPr>
            <b/>
            <sz val="9"/>
            <color indexed="81"/>
            <rFont val="Tahoma"/>
            <family val="2"/>
          </rPr>
          <t>Simon Mueller:</t>
        </r>
        <r>
          <rPr>
            <sz val="9"/>
            <color indexed="81"/>
            <rFont val="Tahoma"/>
            <family val="2"/>
          </rPr>
          <t xml:space="preserve">
Hier das Datum eingeben wo du den Abrechnungsbogen ausgefüllt hast</t>
        </r>
      </text>
    </comment>
    <comment ref="U18" authorId="0" shapeId="0" xr:uid="{E7AE0AE9-4543-4198-B516-6BE37BE2A664}">
      <text>
        <r>
          <rPr>
            <b/>
            <sz val="9"/>
            <color indexed="81"/>
            <rFont val="Tahoma"/>
            <family val="2"/>
          </rPr>
          <t>Simon Mueller:</t>
        </r>
        <r>
          <rPr>
            <sz val="9"/>
            <color indexed="81"/>
            <rFont val="Tahoma"/>
            <family val="2"/>
          </rPr>
          <t xml:space="preserve">
Hier eure OG woher ihr kommt eintragen UND ob ihr eine Jugendgruppe ODER OG seid. Drop-Down-Liste verwenden und das "x" setzen</t>
        </r>
      </text>
    </comment>
    <comment ref="U23" authorId="0" shapeId="0" xr:uid="{B263A83A-65AE-46E1-AC19-CEC1CEC7EA63}">
      <text>
        <r>
          <rPr>
            <b/>
            <sz val="9"/>
            <color indexed="81"/>
            <rFont val="Tahoma"/>
            <family val="2"/>
          </rPr>
          <t>Simon Mueller:</t>
        </r>
        <r>
          <rPr>
            <sz val="9"/>
            <color indexed="81"/>
            <rFont val="Tahoma"/>
            <family val="2"/>
          </rPr>
          <t xml:space="preserve">
Hier den/die Ansprechpartner*in, welche/r den Zuschuss einreicht, eintragen</t>
        </r>
      </text>
    </comment>
    <comment ref="U55" authorId="0" shapeId="0" xr:uid="{00000000-0006-0000-0100-000004000000}">
      <text>
        <r>
          <rPr>
            <b/>
            <sz val="9"/>
            <color indexed="81"/>
            <rFont val="Tahoma"/>
            <family val="2"/>
          </rPr>
          <t>Simon Mueller:</t>
        </r>
        <r>
          <rPr>
            <sz val="9"/>
            <color indexed="81"/>
            <rFont val="Tahoma"/>
            <family val="2"/>
          </rPr>
          <t xml:space="preserve">
Hier die Rahmendaten eintragen der Veranstaltung:
- Bezeichnung
- Ort der Veranstaltung
- Zeitraum (Beginn und Ende)</t>
        </r>
      </text>
    </comment>
    <comment ref="L64" authorId="0" shapeId="0" xr:uid="{00000000-0006-0000-0100-000005000000}">
      <text>
        <r>
          <rPr>
            <b/>
            <sz val="9"/>
            <color indexed="81"/>
            <rFont val="Tahoma"/>
            <family val="2"/>
          </rPr>
          <t>Simon Mueller:</t>
        </r>
        <r>
          <rPr>
            <sz val="9"/>
            <color indexed="81"/>
            <rFont val="Tahoma"/>
            <family val="2"/>
          </rPr>
          <t xml:space="preserve">
</t>
        </r>
        <r>
          <rPr>
            <u/>
            <sz val="9"/>
            <color indexed="81"/>
            <rFont val="Tahoma"/>
            <family val="2"/>
          </rPr>
          <t>Schritt 1:</t>
        </r>
        <r>
          <rPr>
            <sz val="9"/>
            <color indexed="81"/>
            <rFont val="Tahoma"/>
            <family val="2"/>
          </rPr>
          <t xml:space="preserve">
Hier mit der Drop-Down-Liste das "x" auswählen, wenn du einen Personenzuschuss beantragen möchtest. 
</t>
        </r>
        <r>
          <rPr>
            <b/>
            <sz val="9"/>
            <color indexed="81"/>
            <rFont val="Tahoma"/>
            <family val="2"/>
          </rPr>
          <t xml:space="preserve">Hinweis: </t>
        </r>
        <r>
          <rPr>
            <sz val="9"/>
            <color indexed="81"/>
            <rFont val="Tahoma"/>
            <family val="2"/>
          </rPr>
          <t xml:space="preserve">Es ist nur möglich eine Zuschussart zu beantragen!
</t>
        </r>
        <r>
          <rPr>
            <u/>
            <sz val="9"/>
            <color indexed="81"/>
            <rFont val="Tahoma"/>
            <family val="2"/>
          </rPr>
          <t>Schritt 2:</t>
        </r>
        <r>
          <rPr>
            <sz val="9"/>
            <color indexed="81"/>
            <rFont val="Tahoma"/>
            <family val="2"/>
          </rPr>
          <t xml:space="preserve">
Nach Auswahl Zuschussart die Teilnehmerliste ausfüllen. Die Felder füllen sich automatisch. Dazu bitte auf den Link im orangenen Feld klicken, um zur TN-Liste zu gelangen.</t>
        </r>
      </text>
    </comment>
    <comment ref="AE66" authorId="0" shapeId="0" xr:uid="{00000000-0006-0000-0100-000006000000}">
      <text>
        <r>
          <rPr>
            <b/>
            <sz val="9"/>
            <color indexed="81"/>
            <rFont val="Tahoma"/>
            <family val="2"/>
          </rPr>
          <t>Simon Mueller:</t>
        </r>
        <r>
          <rPr>
            <sz val="9"/>
            <color indexed="81"/>
            <rFont val="Tahoma"/>
            <family val="2"/>
          </rPr>
          <t xml:space="preserve">
Wenn die berechnete Summe des Zuschusses &gt;200€ ist, dann ist der Zuschuss auf 200€ gedeckelt!</t>
        </r>
      </text>
    </comment>
    <comment ref="L77" authorId="0" shapeId="0" xr:uid="{00000000-0006-0000-0100-000007000000}">
      <text>
        <r>
          <rPr>
            <b/>
            <sz val="9"/>
            <color indexed="81"/>
            <rFont val="Tahoma"/>
            <family val="2"/>
          </rPr>
          <t xml:space="preserve">Simon Mueller:
</t>
        </r>
        <r>
          <rPr>
            <sz val="9"/>
            <color indexed="81"/>
            <rFont val="Tahoma"/>
            <family val="2"/>
          </rPr>
          <t xml:space="preserve">
</t>
        </r>
        <r>
          <rPr>
            <b/>
            <sz val="9"/>
            <color indexed="81"/>
            <rFont val="Tahoma"/>
            <family val="2"/>
          </rPr>
          <t xml:space="preserve">Bitte beachten: </t>
        </r>
        <r>
          <rPr>
            <sz val="9"/>
            <color indexed="81"/>
            <rFont val="Tahoma"/>
            <family val="2"/>
          </rPr>
          <t xml:space="preserve">Der Sonderzuschuss wird nur bei &gt;= 10 TN gewährt
</t>
        </r>
        <r>
          <rPr>
            <u/>
            <sz val="9"/>
            <color indexed="81"/>
            <rFont val="Tahoma"/>
            <family val="2"/>
          </rPr>
          <t>Schritt 1:</t>
        </r>
        <r>
          <rPr>
            <sz val="9"/>
            <color indexed="81"/>
            <rFont val="Tahoma"/>
            <family val="2"/>
          </rPr>
          <t xml:space="preserve">
Hier mit der Drop-Down-Liste das "x" auswählen, wenn du einen Sonderzuschuss beantragen möchtest. 
</t>
        </r>
        <r>
          <rPr>
            <b/>
            <sz val="9"/>
            <color indexed="81"/>
            <rFont val="Tahoma"/>
            <family val="2"/>
          </rPr>
          <t xml:space="preserve">Hinweis: </t>
        </r>
        <r>
          <rPr>
            <sz val="9"/>
            <color indexed="81"/>
            <rFont val="Tahoma"/>
            <family val="2"/>
          </rPr>
          <t xml:space="preserve">Es ist nur möglich eine Zuschussart zu beantragen!
</t>
        </r>
        <r>
          <rPr>
            <u/>
            <sz val="9"/>
            <color indexed="81"/>
            <rFont val="Tahoma"/>
            <family val="2"/>
          </rPr>
          <t>Schritt 2:</t>
        </r>
        <r>
          <rPr>
            <sz val="9"/>
            <color indexed="81"/>
            <rFont val="Tahoma"/>
            <family val="2"/>
          </rPr>
          <t xml:space="preserve">
Ortsgruppen eintragen. Wenn nur 2 OG's teilnehmen, das letzte Feld leer lassen. Bei mehr als 3 OG's mit dem Jugendleiter in Verbindung setzen zwecks Abrechnungsformular. 
</t>
        </r>
        <r>
          <rPr>
            <u/>
            <sz val="9"/>
            <color indexed="81"/>
            <rFont val="Tahoma"/>
            <family val="2"/>
          </rPr>
          <t>Schritt 3:</t>
        </r>
        <r>
          <rPr>
            <sz val="9"/>
            <color indexed="81"/>
            <rFont val="Tahoma"/>
            <family val="2"/>
          </rPr>
          <t xml:space="preserve">
Nach Bennenung der Ortsgruppen Teilnehmerliste ausfüllen. Die Felder füllen sich automatisch. Dazu bitte auf den Link im orangenen Feld klicken, um zur TN-Liste zu gelangen.</t>
        </r>
      </text>
    </comment>
    <comment ref="AE78" authorId="0" shapeId="0" xr:uid="{00000000-0006-0000-0100-000008000000}">
      <text>
        <r>
          <rPr>
            <b/>
            <sz val="9"/>
            <color indexed="81"/>
            <rFont val="Tahoma"/>
            <family val="2"/>
          </rPr>
          <t>Simon Mueller:</t>
        </r>
        <r>
          <rPr>
            <sz val="9"/>
            <color indexed="81"/>
            <rFont val="Tahoma"/>
            <family val="2"/>
          </rPr>
          <t xml:space="preserve">
Es ist nur möglich einen Sonderzuschuss zu bekommen, wenn aus einer OG maximal 75% der Mitglieder*innen kommen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K2" authorId="0" shapeId="0" xr:uid="{00000000-0006-0000-0200-000001000000}">
      <text>
        <r>
          <rPr>
            <b/>
            <sz val="9"/>
            <color indexed="81"/>
            <rFont val="Tahoma"/>
            <family val="2"/>
          </rPr>
          <t>Simon Mueller:</t>
        </r>
        <r>
          <rPr>
            <sz val="9"/>
            <color indexed="81"/>
            <rFont val="Tahoma"/>
            <family val="2"/>
          </rPr>
          <t xml:space="preserve">
Felder werden nur aktiv, wenn bei "Sonderzuschuss" ein "x" gesetzt wird</t>
        </r>
      </text>
    </comment>
    <comment ref="L8" authorId="0" shapeId="0" xr:uid="{00000000-0006-0000-0200-000002000000}">
      <text>
        <r>
          <rPr>
            <b/>
            <sz val="9"/>
            <color indexed="81"/>
            <rFont val="Tahoma"/>
            <family val="2"/>
          </rPr>
          <t xml:space="preserve">Simon Mueller:
</t>
        </r>
        <r>
          <rPr>
            <sz val="9"/>
            <color indexed="81"/>
            <rFont val="Tahoma"/>
            <family val="2"/>
          </rPr>
          <t xml:space="preserve">Hier ist eine Auswahl-Liste zum Auswählen der OG's. Diese entsteht je nach Zuschuss-Art. Sollte ein*e Teiilnehmer*in aus einer anderen OG dabei sein, kann im Feld über diesem Kommentar diese OG genannt werden. Sie erscheint dann ebenso in der Auswahl-Liste. Beim Umbenennen des Feldes gehen die bereits eingetragenen OG's nicht verloren. Folglich können beliebig viele verschiedene OG's eingetragen werden.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6" authorId="0" shapeId="0" xr:uid="{F0174517-5EE5-4B9C-8CE4-02A8E47C3247}">
      <text>
        <r>
          <rPr>
            <b/>
            <sz val="9"/>
            <color indexed="81"/>
            <rFont val="Tahoma"/>
            <family val="2"/>
          </rPr>
          <t>Simon Mueller:</t>
        </r>
        <r>
          <rPr>
            <sz val="9"/>
            <color indexed="81"/>
            <rFont val="Tahoma"/>
            <family val="2"/>
          </rPr>
          <t xml:space="preserve">
Hier das Datum eingeben wo du den Abrechnungsbogen ausgefüllt hast</t>
        </r>
      </text>
    </comment>
    <comment ref="U18" authorId="0" shapeId="0" xr:uid="{098B45E2-A9B7-400A-BD1F-E06EF4CB67B8}">
      <text>
        <r>
          <rPr>
            <b/>
            <sz val="9"/>
            <color indexed="81"/>
            <rFont val="Tahoma"/>
            <family val="2"/>
          </rPr>
          <t>Simon Mueller:</t>
        </r>
        <r>
          <rPr>
            <sz val="9"/>
            <color indexed="81"/>
            <rFont val="Tahoma"/>
            <family val="2"/>
          </rPr>
          <t xml:space="preserve">
Hier die OG eintragen aus welcher ihr seid UND ob ihr eine Jugendgruppe ODER OG seid. Drop-Down-Liste verwenden und das "x" setzen</t>
        </r>
      </text>
    </comment>
    <comment ref="U23" authorId="0" shapeId="0" xr:uid="{6D5D6A34-BBE6-43F1-9314-ECA5FBD70F1C}">
      <text>
        <r>
          <rPr>
            <b/>
            <sz val="9"/>
            <color indexed="81"/>
            <rFont val="Tahoma"/>
            <family val="2"/>
          </rPr>
          <t>Simon Mueller:</t>
        </r>
        <r>
          <rPr>
            <sz val="9"/>
            <color indexed="81"/>
            <rFont val="Tahoma"/>
            <family val="2"/>
          </rPr>
          <t xml:space="preserve">
Hier den/die Ansprechpartner*in, welche*r den Zuschuss einreicht, eintragen sowie die Funktions-Email-Adresse</t>
        </r>
      </text>
    </comment>
    <comment ref="U40" authorId="0" shapeId="0" xr:uid="{14DA5B62-CB17-4DA7-9658-5B94BF893B04}">
      <text>
        <r>
          <rPr>
            <b/>
            <sz val="9"/>
            <color indexed="81"/>
            <rFont val="Tahoma"/>
            <family val="2"/>
          </rPr>
          <t>Simon Mueller:</t>
        </r>
        <r>
          <rPr>
            <sz val="9"/>
            <color indexed="81"/>
            <rFont val="Tahoma"/>
            <family val="2"/>
          </rPr>
          <t xml:space="preserve">
Hier die Rahmendaten der Bildungsveranstaltung eintragen:
- Bezeichnung
- Ort der Veranstaltung
- bezahlter TN-Betrag
- Veranstalter (DLRG Jugend Württemberg oder Baden)
- Zeitraum (Beginn und Ende)</t>
        </r>
      </text>
    </comment>
    <comment ref="AA50" authorId="0" shapeId="0" xr:uid="{C0F53AC8-027B-473D-8658-EB877E9D3433}">
      <text>
        <r>
          <rPr>
            <b/>
            <sz val="9"/>
            <color indexed="81"/>
            <rFont val="Tahoma"/>
            <family val="2"/>
          </rPr>
          <t>Simon Mueller:</t>
        </r>
        <r>
          <rPr>
            <sz val="9"/>
            <color indexed="81"/>
            <rFont val="Tahoma"/>
            <family val="2"/>
          </rPr>
          <t xml:space="preserve">
Wenn die berechnete Summe der Lehrgangsgebühr &gt;50,00 € ist, dann ist der Zuschuss auf 50,00 € gedeckelt!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6" authorId="0" shapeId="0" xr:uid="{17E880D2-7F3B-4B7E-87F2-2225E00A620D}">
      <text>
        <r>
          <rPr>
            <b/>
            <sz val="9"/>
            <color indexed="81"/>
            <rFont val="Tahoma"/>
            <family val="2"/>
          </rPr>
          <t>Simon Mueller:</t>
        </r>
        <r>
          <rPr>
            <sz val="9"/>
            <color indexed="81"/>
            <rFont val="Tahoma"/>
            <family val="2"/>
          </rPr>
          <t xml:space="preserve">
Hier das Datum eingeben wo du den Abrechnungsbogen ausgefüllt hast</t>
        </r>
      </text>
    </comment>
    <comment ref="U18" authorId="0" shapeId="0" xr:uid="{1513E78B-F016-410F-B31B-EACF0709FDD7}">
      <text>
        <r>
          <rPr>
            <b/>
            <sz val="9"/>
            <color indexed="81"/>
            <rFont val="Tahoma"/>
            <family val="2"/>
          </rPr>
          <t xml:space="preserve">Simon Mueller:
</t>
        </r>
        <r>
          <rPr>
            <sz val="9"/>
            <color indexed="81"/>
            <rFont val="Tahoma"/>
            <family val="2"/>
          </rPr>
          <t>Hier die OG eintragen aus welcher ihr seid UND ob ihr eine Jugendgruppe ODER OG seid. Drop-Down-Liste verwenden und das "x" setzen</t>
        </r>
      </text>
    </comment>
    <comment ref="U23" authorId="0" shapeId="0" xr:uid="{1E71072F-92D2-4C8A-98E5-C1D157B90CAD}">
      <text>
        <r>
          <rPr>
            <b/>
            <sz val="9"/>
            <color indexed="81"/>
            <rFont val="Tahoma"/>
            <family val="2"/>
          </rPr>
          <t>Simon Mueller:</t>
        </r>
        <r>
          <rPr>
            <sz val="9"/>
            <color indexed="81"/>
            <rFont val="Tahoma"/>
            <family val="2"/>
          </rPr>
          <t xml:space="preserve">
Hier den/die Ansprechpartner*in, welche*r den Zuschuss einreicht, eintragen</t>
        </r>
      </text>
    </comment>
    <comment ref="V40" authorId="0" shapeId="0" xr:uid="{4A222258-69AB-40A7-9BED-2445C22369DB}">
      <text>
        <r>
          <rPr>
            <b/>
            <sz val="9"/>
            <color indexed="81"/>
            <rFont val="Tahoma"/>
            <family val="2"/>
          </rPr>
          <t>Simon Mueller:</t>
        </r>
        <r>
          <rPr>
            <sz val="9"/>
            <color indexed="81"/>
            <rFont val="Tahoma"/>
            <family val="2"/>
          </rPr>
          <t xml:space="preserve">
Hier die Rahmendaten der Veranstaltung LJT / LKT eintragen:
- Bezeichnung (drop-down)
- Ort des LJT / LKT
- Anreise mit ÖPNV oder PKW (drop-down)
- Gesamtkosten der ÖPNV-Tickets
- Zeitraum (Beginn und Ende)</t>
        </r>
      </text>
    </comment>
    <comment ref="AA50" authorId="0" shapeId="0" xr:uid="{34832AEF-A415-44C4-BF3E-44B64B209EDF}">
      <text>
        <r>
          <rPr>
            <b/>
            <sz val="9"/>
            <color indexed="81"/>
            <rFont val="Tahoma"/>
            <family val="2"/>
          </rPr>
          <t>Simon Mueller:</t>
        </r>
        <r>
          <rPr>
            <sz val="9"/>
            <color indexed="81"/>
            <rFont val="Tahoma"/>
            <family val="2"/>
          </rPr>
          <t xml:space="preserve">
Wenn die berechnete Summe des Zuschusses &gt;50,00 € ist, dann ist der Zuschuss auf 50,00 € gedeckelt!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6" authorId="0" shapeId="0" xr:uid="{266CD101-229D-450F-9CAF-0E10A8E9B26E}">
      <text>
        <r>
          <rPr>
            <b/>
            <sz val="9"/>
            <color indexed="81"/>
            <rFont val="Tahoma"/>
            <family val="2"/>
          </rPr>
          <t>Simon Mueller:</t>
        </r>
        <r>
          <rPr>
            <sz val="9"/>
            <color indexed="81"/>
            <rFont val="Tahoma"/>
            <family val="2"/>
          </rPr>
          <t xml:space="preserve">
Hier das Datum eingeben wo du den Abrechnungsbogen ausgefüllt hast</t>
        </r>
      </text>
    </comment>
    <comment ref="U18" authorId="0" shapeId="0" xr:uid="{71C23F98-C607-417B-8ED9-C9A87E38A1DB}">
      <text>
        <r>
          <rPr>
            <b/>
            <sz val="9"/>
            <color indexed="81"/>
            <rFont val="Tahoma"/>
            <family val="2"/>
          </rPr>
          <t>Simon Mueller:</t>
        </r>
        <r>
          <rPr>
            <sz val="9"/>
            <color indexed="81"/>
            <rFont val="Tahoma"/>
            <family val="2"/>
          </rPr>
          <t xml:space="preserve">
Hier die OG eintragen aus welcher ihr seid UND ob ihr eine Jugendgruppe ODER OG seid. Drop-Down-Liste verwenden und das "x" setzen</t>
        </r>
      </text>
    </comment>
    <comment ref="U23" authorId="0" shapeId="0" xr:uid="{32A105DE-7883-45E4-8324-6C1A6C6BF815}">
      <text>
        <r>
          <rPr>
            <b/>
            <sz val="9"/>
            <color indexed="81"/>
            <rFont val="Tahoma"/>
            <family val="2"/>
          </rPr>
          <t>Simon Mueller:</t>
        </r>
        <r>
          <rPr>
            <sz val="9"/>
            <color indexed="81"/>
            <rFont val="Tahoma"/>
            <family val="2"/>
          </rPr>
          <t xml:space="preserve">
Hier den/die Ansprechpartner*in, welche*r den Zuschuss einreicht, eintragen</t>
        </r>
      </text>
    </comment>
    <comment ref="V40" authorId="0" shapeId="0" xr:uid="{6E089916-3D68-4AFB-B1EC-C984C3BA85BD}">
      <text>
        <r>
          <rPr>
            <b/>
            <sz val="9"/>
            <color indexed="81"/>
            <rFont val="Tahoma"/>
            <family val="2"/>
          </rPr>
          <t>Simon Mueller:</t>
        </r>
        <r>
          <rPr>
            <sz val="9"/>
            <color indexed="81"/>
            <rFont val="Tahoma"/>
            <family val="2"/>
          </rPr>
          <t xml:space="preserve">
Hier die Rahmendaten der Veranstaltung Tagesaktion eintragen:
- Bezeichnung
- Datum der Tagesaktion
- Ort der Tagesaktion
- Gesamtkosten der Tagesaktion (ca.-Wert 
  ist ausreichend)
</t>
        </r>
      </text>
    </comment>
    <comment ref="AA47" authorId="0" shapeId="0" xr:uid="{F5AC4E32-737F-4E7B-9C15-263FC0916789}">
      <text>
        <r>
          <rPr>
            <b/>
            <sz val="9"/>
            <color indexed="81"/>
            <rFont val="Tahoma"/>
            <family val="2"/>
          </rPr>
          <t>Simon Mueller:</t>
        </r>
        <r>
          <rPr>
            <sz val="9"/>
            <color indexed="81"/>
            <rFont val="Tahoma"/>
            <family val="2"/>
          </rPr>
          <t xml:space="preserve">
Wenn die berechnete Summe des Zuschusses &gt;50,00 € ist, dann ist der Zuschuss auf 50,00 € gedeckelt!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6" authorId="0" shapeId="0" xr:uid="{CC5D2300-0B0B-4B20-9683-588994A32373}">
      <text>
        <r>
          <rPr>
            <b/>
            <sz val="9"/>
            <color indexed="81"/>
            <rFont val="Tahoma"/>
            <family val="2"/>
          </rPr>
          <t>Simon Mueller:</t>
        </r>
        <r>
          <rPr>
            <sz val="9"/>
            <color indexed="81"/>
            <rFont val="Tahoma"/>
            <family val="2"/>
          </rPr>
          <t xml:space="preserve">
Hier das Datum eingeben wo du den Abrechnungsbogen ausgefüllt hast</t>
        </r>
      </text>
    </comment>
    <comment ref="U18" authorId="0" shapeId="0" xr:uid="{7AA62999-9552-4D8A-9A05-3A92BF057024}">
      <text>
        <r>
          <rPr>
            <b/>
            <sz val="9"/>
            <color indexed="81"/>
            <rFont val="Tahoma"/>
            <family val="2"/>
          </rPr>
          <t>Simon Mueller:</t>
        </r>
        <r>
          <rPr>
            <sz val="9"/>
            <color indexed="81"/>
            <rFont val="Tahoma"/>
            <family val="2"/>
          </rPr>
          <t xml:space="preserve">
Hier die OG eintragen aus welcher ihr seid UND ob ihr eine Jugendgruppe ODER OG seid. Drop-Down-Liste verwenden und das "x" setzen</t>
        </r>
      </text>
    </comment>
    <comment ref="U23" authorId="0" shapeId="0" xr:uid="{DDAEF152-F47C-4822-A233-B295ED2BC997}">
      <text>
        <r>
          <rPr>
            <b/>
            <sz val="9"/>
            <color indexed="81"/>
            <rFont val="Tahoma"/>
            <family val="2"/>
          </rPr>
          <t>Simon Mueller:</t>
        </r>
        <r>
          <rPr>
            <sz val="9"/>
            <color indexed="81"/>
            <rFont val="Tahoma"/>
            <family val="2"/>
          </rPr>
          <t xml:space="preserve">
Hier den/die Ansprechpartner*in, welche*r den Zuschuss einreicht, eintragen</t>
        </r>
      </text>
    </comment>
    <comment ref="U40" authorId="0" shapeId="0" xr:uid="{AD4C4212-FF41-4449-BDE7-600D758C1E87}">
      <text>
        <r>
          <rPr>
            <b/>
            <sz val="9"/>
            <color indexed="81"/>
            <rFont val="Tahoma"/>
            <family val="2"/>
          </rPr>
          <t>Simon Mueller:</t>
        </r>
        <r>
          <rPr>
            <sz val="9"/>
            <color indexed="81"/>
            <rFont val="Tahoma"/>
            <family val="2"/>
          </rPr>
          <t xml:space="preserve">
Hier die Rahmendaten des KaRi-Lehrgangs eintragen:
- Name des Teilnehmenden
- Genaue Bezeichnung des KaRi-Lehrgangs (z.B. Stufe) 
- Ort des KaRi-Lehrgangs
- bezahler TN-Betrag
- Zeitraum (Beginn und Ende)</t>
        </r>
      </text>
    </comment>
    <comment ref="AA50" authorId="0" shapeId="0" xr:uid="{F3D6CF30-1E84-4032-9009-4AAC6C245CB8}">
      <text>
        <r>
          <rPr>
            <b/>
            <sz val="9"/>
            <color indexed="81"/>
            <rFont val="Tahoma"/>
            <family val="2"/>
          </rPr>
          <t>Simon Mueller:</t>
        </r>
        <r>
          <rPr>
            <sz val="9"/>
            <color indexed="81"/>
            <rFont val="Tahoma"/>
            <family val="2"/>
          </rPr>
          <t xml:space="preserve">
Wenn die berechnete Summe der Lehrgangsgebühr &gt;50,00 € ist, dann ist der Zuschuss auf 50,00 € gedeckelt!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7" authorId="0" shapeId="0" xr:uid="{0041AC36-5A25-4671-B0CB-A15AC5D7504E}">
      <text>
        <r>
          <rPr>
            <b/>
            <sz val="9"/>
            <color indexed="81"/>
            <rFont val="Tahoma"/>
            <family val="2"/>
          </rPr>
          <t>Simon Mueller:</t>
        </r>
        <r>
          <rPr>
            <sz val="9"/>
            <color indexed="81"/>
            <rFont val="Tahoma"/>
            <family val="2"/>
          </rPr>
          <t xml:space="preserve">
Hier das Datum eingeben wo du den Abrechnungsbogen ausgefüllt hast</t>
        </r>
      </text>
    </comment>
    <comment ref="U19" authorId="0" shapeId="0" xr:uid="{DAD32D04-D162-47EE-8E47-9EC661B16DAC}">
      <text>
        <r>
          <rPr>
            <b/>
            <sz val="9"/>
            <color indexed="81"/>
            <rFont val="Tahoma"/>
            <family val="2"/>
          </rPr>
          <t>Simon Mueller:</t>
        </r>
        <r>
          <rPr>
            <sz val="9"/>
            <color indexed="81"/>
            <rFont val="Tahoma"/>
            <family val="2"/>
          </rPr>
          <t xml:space="preserve">
Hier die OG eintragen aus welcher ihr seid UND ob ihr eine Jugendgruppe ODER OG seid. Drop-Down-Liste verwenden und das "x" setzen</t>
        </r>
      </text>
    </comment>
    <comment ref="U24" authorId="0" shapeId="0" xr:uid="{9F13DE52-E577-48A4-B75F-0AB5D7757822}">
      <text>
        <r>
          <rPr>
            <b/>
            <sz val="9"/>
            <color indexed="81"/>
            <rFont val="Tahoma"/>
            <family val="2"/>
          </rPr>
          <t>Simon Mueller:</t>
        </r>
        <r>
          <rPr>
            <sz val="9"/>
            <color indexed="81"/>
            <rFont val="Tahoma"/>
            <family val="2"/>
          </rPr>
          <t xml:space="preserve">
Hier den/die Ansprechpartner*in, welche*r den Zuschuss einreicht, eintragen</t>
        </r>
      </text>
    </comment>
    <comment ref="V41" authorId="0" shapeId="0" xr:uid="{E375D1F2-B0AE-4269-B5F8-31699CE2E673}">
      <text>
        <r>
          <rPr>
            <b/>
            <sz val="9"/>
            <color indexed="81"/>
            <rFont val="Tahoma"/>
            <family val="2"/>
          </rPr>
          <t>Simon Mueller:</t>
        </r>
        <r>
          <rPr>
            <sz val="9"/>
            <color indexed="81"/>
            <rFont val="Tahoma"/>
            <family val="2"/>
          </rPr>
          <t xml:space="preserve">
Hier die Rahmendaten der teambildenden Maßnahme eintragen:
- Bezeichnung
- Datum der teambildenden Maßnahme
- Ort der teambildenden Maßnahme
- Gesamtkosten der teambildenden Maßnahme (ca.-Wert 
  ist ausreichend)
</t>
        </r>
      </text>
    </comment>
    <comment ref="AA48" authorId="0" shapeId="0" xr:uid="{9AC12E31-C783-4D20-93F4-32DB9CCB900F}">
      <text>
        <r>
          <rPr>
            <b/>
            <sz val="9"/>
            <color indexed="81"/>
            <rFont val="Tahoma"/>
            <family val="2"/>
          </rPr>
          <t>Simon Mueller:</t>
        </r>
        <r>
          <rPr>
            <sz val="9"/>
            <color indexed="81"/>
            <rFont val="Tahoma"/>
            <family val="2"/>
          </rPr>
          <t xml:space="preserve">
Wenn die berechnete Summe des Zuschusses &gt;50,00 € ist, dann ist der Zuschuss auf 50,00 € gedeckelt!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Simon_Mueller</author>
  </authors>
  <commentList>
    <comment ref="I16" authorId="0" shapeId="0" xr:uid="{1205EDCE-00AE-4465-A220-9A529709D460}">
      <text>
        <r>
          <rPr>
            <b/>
            <sz val="9"/>
            <color indexed="81"/>
            <rFont val="Tahoma"/>
            <family val="2"/>
          </rPr>
          <t>Simon Mueller:</t>
        </r>
        <r>
          <rPr>
            <sz val="9"/>
            <color indexed="81"/>
            <rFont val="Tahoma"/>
            <family val="2"/>
          </rPr>
          <t xml:space="preserve">
Hier das Datum eingeben wo du den Abrechnungsbogen ausgefüllt hast</t>
        </r>
      </text>
    </comment>
    <comment ref="U18" authorId="0" shapeId="0" xr:uid="{50430634-19D6-4336-ADC2-763C61EF32DD}">
      <text>
        <r>
          <rPr>
            <b/>
            <sz val="9"/>
            <color indexed="81"/>
            <rFont val="Tahoma"/>
            <family val="2"/>
          </rPr>
          <t>Simon Mueller:</t>
        </r>
        <r>
          <rPr>
            <sz val="9"/>
            <color indexed="81"/>
            <rFont val="Tahoma"/>
            <family val="2"/>
          </rPr>
          <t xml:space="preserve">
Hier die OG eintragen aus welcher ihr seid UND ob ihr eine Jugendgruppe ODER OG seid. Drop-Down-Liste verwenden und das "x" setzen</t>
        </r>
      </text>
    </comment>
    <comment ref="U23" authorId="0" shapeId="0" xr:uid="{4B92021C-0EFB-476B-A780-18A9828C2038}">
      <text>
        <r>
          <rPr>
            <b/>
            <sz val="9"/>
            <color indexed="81"/>
            <rFont val="Tahoma"/>
            <family val="2"/>
          </rPr>
          <t>Simon Mueller:</t>
        </r>
        <r>
          <rPr>
            <sz val="9"/>
            <color indexed="81"/>
            <rFont val="Tahoma"/>
            <family val="2"/>
          </rPr>
          <t xml:space="preserve">
Hier den/die Ansprechpartner*in, welche*r den Zuschuss einreicht, eintragen</t>
        </r>
      </text>
    </comment>
    <comment ref="U44" authorId="0" shapeId="0" xr:uid="{C158E09F-8B87-4DAF-9AD3-1B40EB047A69}">
      <text>
        <r>
          <rPr>
            <b/>
            <sz val="9"/>
            <color indexed="81"/>
            <rFont val="Tahoma"/>
            <family val="2"/>
          </rPr>
          <t>Simon Mueller:</t>
        </r>
        <r>
          <rPr>
            <sz val="9"/>
            <color indexed="81"/>
            <rFont val="Tahoma"/>
            <family val="2"/>
          </rPr>
          <t xml:space="preserve">
Hier die Rahmendaten der Maßnahme eintragen:
- Bezeichnung der Maßnahme: hier gebt ihr an um was es geht.
- Datum der Maßnahme: ein Tag angeben (z.B. bei einer Anschaffung). Wenn die Maßnahme über mehrere Tage ging (z.B. Meisterschaften), dann das End-Datum eingeben. 
- Ort der Maßnahme: wo seid ihr gewesen, wo wird die Maßnahme eingesetzt, etc. </t>
        </r>
      </text>
    </comment>
    <comment ref="AB62" authorId="0" shapeId="0" xr:uid="{9400350A-9DD5-4191-B01A-A4D121960FB0}">
      <text>
        <r>
          <rPr>
            <b/>
            <sz val="9"/>
            <color indexed="81"/>
            <rFont val="Tahoma"/>
            <family val="2"/>
          </rPr>
          <t>Simon Mueller:</t>
        </r>
        <r>
          <rPr>
            <sz val="9"/>
            <color indexed="81"/>
            <rFont val="Tahoma"/>
            <family val="2"/>
          </rPr>
          <t xml:space="preserve">
Wenn die berechnete Summe des Zuschusses &gt;50,00 € ist, dann ist der Zuschuss auf 50,00 € gedeckelt!</t>
        </r>
      </text>
    </comment>
  </commentList>
</comments>
</file>

<file path=xl/sharedStrings.xml><?xml version="1.0" encoding="utf-8"?>
<sst xmlns="http://schemas.openxmlformats.org/spreadsheetml/2006/main" count="694" uniqueCount="276">
  <si>
    <t>Lfd. Nr.</t>
  </si>
  <si>
    <t>von</t>
  </si>
  <si>
    <t>bis</t>
  </si>
  <si>
    <t>Teilnahme</t>
  </si>
  <si>
    <t>Beantragende Gliederung:</t>
  </si>
  <si>
    <t>DLRG-Jugend Bezirk Rems-Murr e.V.</t>
  </si>
  <si>
    <t>Deutsche</t>
  </si>
  <si>
    <t>Lebens-Rettungs-Gesellschaft</t>
  </si>
  <si>
    <t>Bezirk Rems-Murr</t>
  </si>
  <si>
    <t>info@bez-rems-murr.dlrg-jugend.de</t>
  </si>
  <si>
    <t>www.bez-rems-murr.dlrg-jugend.de</t>
  </si>
  <si>
    <t>Gliederung:</t>
  </si>
  <si>
    <t>Jugendgruppe</t>
  </si>
  <si>
    <t>Ortsgruppe</t>
  </si>
  <si>
    <t>Bezeichnung der Veranstaltung:</t>
  </si>
  <si>
    <t>Ort der Veranstaltung:</t>
  </si>
  <si>
    <t>Zeitraum der Veranstaltung:</t>
  </si>
  <si>
    <t>Berechnung:</t>
  </si>
  <si>
    <t>Teilnehmende Ortsgruppen:</t>
  </si>
  <si>
    <t>Ort, Datum:</t>
  </si>
  <si>
    <t>Unterschrift:</t>
  </si>
  <si>
    <t>An</t>
  </si>
  <si>
    <t>Name:</t>
  </si>
  <si>
    <t>E-Mail:</t>
  </si>
  <si>
    <t xml:space="preserve">Allgemeine Daten der zu bezuschussenden Veranstaltung </t>
  </si>
  <si>
    <t>x</t>
  </si>
  <si>
    <t>Anzahl der Tage</t>
  </si>
  <si>
    <t>=</t>
  </si>
  <si>
    <t>2€</t>
  </si>
  <si>
    <t>Betreuer mit JuLeiCa</t>
  </si>
  <si>
    <t>3€</t>
  </si>
  <si>
    <t>X</t>
  </si>
  <si>
    <t>Ortsgruppe 1:</t>
  </si>
  <si>
    <t>Ortsgruppe 2:</t>
  </si>
  <si>
    <t>Gesamt TN:</t>
  </si>
  <si>
    <t>Anzahl TN</t>
  </si>
  <si>
    <t>über 26 Jahre</t>
  </si>
  <si>
    <t>Kommentar</t>
  </si>
  <si>
    <t>Ja</t>
  </si>
  <si>
    <t>Nein</t>
  </si>
  <si>
    <t>Personenzuschuss</t>
  </si>
  <si>
    <t>Sonderzuschuss</t>
  </si>
  <si>
    <t>Teilnehmer</t>
  </si>
  <si>
    <t>Mit der Unterschrift versichere ich die Richtigkeit der Daten und erkenne die Zuschussrichtlinien an – insbesondere</t>
  </si>
  <si>
    <t>Vor- und Nachname:</t>
  </si>
  <si>
    <t>Datum:</t>
  </si>
  <si>
    <t xml:space="preserve">--- Dieses Feld ist nur durch die Bezirksjugend auszufüllen --- Dieses Feld ist nur durch die Bezirksjugend auszufüllen --- Dieses Feld ist nur durch die Bezirksjugend auszufüllen --- </t>
  </si>
  <si>
    <t>Summe Zuschuss</t>
  </si>
  <si>
    <t xml:space="preserve">% TN </t>
  </si>
  <si>
    <t>TN</t>
  </si>
  <si>
    <t>Betr.</t>
  </si>
  <si>
    <t>JuLeiCa</t>
  </si>
  <si>
    <t>Anzahl Tage anwesend</t>
  </si>
  <si>
    <t>OG 1</t>
  </si>
  <si>
    <t>OG 2</t>
  </si>
  <si>
    <t>Email: jugendleiter@bez-rems-murr.dlrg-jugend.de</t>
  </si>
  <si>
    <t>versichere ich, dass durch den Zuschuss kein Gewinn erzielt wird!</t>
  </si>
  <si>
    <t>Ortsgruppe 3:</t>
  </si>
  <si>
    <t>OG 3</t>
  </si>
  <si>
    <t>Anzahl TN &lt; 27 Jahre:</t>
  </si>
  <si>
    <t>Anzahl TN &gt;= 27 Jahre:</t>
  </si>
  <si>
    <t>Alter &lt;27</t>
  </si>
  <si>
    <t>Alter &gt;= 27</t>
  </si>
  <si>
    <t>Bezirksjugendvorstandssitzung am:</t>
  </si>
  <si>
    <t xml:space="preserve">Bewilligung Auszahlung Zuschuss in </t>
  </si>
  <si>
    <t>Hinweis: Nur bei Sonderzuschuss notwendig:</t>
  </si>
  <si>
    <t>Ort:</t>
  </si>
  <si>
    <t>Veranstaltungsname und -ort:</t>
  </si>
  <si>
    <t>Vorname</t>
  </si>
  <si>
    <t>Nachname</t>
  </si>
  <si>
    <t>Eingabefeld: Nur hier müsst/dürft ihr was eingeben</t>
  </si>
  <si>
    <t>Formel hinterlegt, nichts verändern</t>
  </si>
  <si>
    <t>Kommentarfeld. Wenn du mit der Maus drüber gehst erscheint ein Kommentar/Hilfe</t>
  </si>
  <si>
    <t>Ablauf:</t>
  </si>
  <si>
    <t>Um den Antrag schnell und einfach auszufüllen müsst ihr nicht viel tun. Es reicht, wenn ihr einfach von oben nach unten</t>
  </si>
  <si>
    <t>Hier ein paar kleine wenige Spielregeln:</t>
  </si>
  <si>
    <t>Mitglied aus Ortsgruppe</t>
  </si>
  <si>
    <t>1.</t>
  </si>
  <si>
    <t>2.</t>
  </si>
  <si>
    <t>3.</t>
  </si>
  <si>
    <t>4.</t>
  </si>
  <si>
    <t>5.</t>
  </si>
  <si>
    <t>6.</t>
  </si>
  <si>
    <t>8.</t>
  </si>
  <si>
    <t>9.</t>
  </si>
  <si>
    <t>Fertig</t>
  </si>
  <si>
    <t>Betreuer ohne JuLeiCa</t>
  </si>
  <si>
    <t>Weitere Hinweise:</t>
  </si>
  <si>
    <t>IBAN</t>
  </si>
  <si>
    <t>§8a SGBVIII</t>
  </si>
  <si>
    <t>Anz. Betr. §8a SGBVIII</t>
  </si>
  <si>
    <t>In den Tabellenblättern "Zuschussrichtlinie" und "Arbeitshilfe Zuschussrichtlinie" findet ihr die aktuell gültigen Regelungen fürs Zuschüsse beantragen</t>
  </si>
  <si>
    <t>Geprüft, genehmigt und zur Auszahlung angewiesen durch:</t>
  </si>
  <si>
    <t>Begründung:</t>
  </si>
  <si>
    <t>71334 Waiblingen</t>
  </si>
  <si>
    <t>An der Talaue 10</t>
  </si>
  <si>
    <t>Stand 01.01.2024</t>
  </si>
  <si>
    <t>§3.1 Personenzuschuss</t>
  </si>
  <si>
    <t>§3.2 Sonderzuschuss</t>
  </si>
  <si>
    <t>TT.MM.JJJJ</t>
  </si>
  <si>
    <t>Es ist wirklich wichtig, dass ihr nur gräulichen Felder ausfüllt und keine der Formeln löscht oder verändert!</t>
  </si>
  <si>
    <t>Link zur Emailadresse</t>
  </si>
  <si>
    <t>Zurück zu Seite 1: "Übersicht und Anleitung"</t>
  </si>
  <si>
    <t>§3.3 Bildungszuschuss</t>
  </si>
  <si>
    <t>Abrechnungsbogen für:</t>
  </si>
  <si>
    <t>Bezeichnung der Bildungsveranstaltung:</t>
  </si>
  <si>
    <t>Ort der Bildungsveranstaltung:</t>
  </si>
  <si>
    <t>Veranstalter der Bildungsveranstaltung</t>
  </si>
  <si>
    <t>Teilnehmer*in der Bildungsveranstaltung:</t>
  </si>
  <si>
    <t>Auszug aus der Zuschussrichtlinie:</t>
  </si>
  <si>
    <t>Jede Jugendgruppe im Bezirk Rems-Murr e.V. kann einen Zuschuss für pro Jahr zwei Lehrgänge der LV-Jugend Württemberg oder -Baden bis zur Höhe der Lehrgangsgebühr, maximal jedoch in Höhe von je 50,- Euro, über die Bezirksjugend bezuschussen.
Die Teilnehmer*innen von Jugendlehrgängen dürfen älter als 26 Jahre sein.
Jede Jugendgruppe kann auch mehr als zwei Anträge pro Jahr stellen, diese werden aber nur berücksichtigt, wenn die im Haushaltsplan der Bezirksjugend bereitgestellte Summe noch nicht vollständig ausgeschöpft ist und wird bei Bedarf über einen Schlüssel verteilt.</t>
  </si>
  <si>
    <t>Teilnehmer*innenbetrag (in €)</t>
  </si>
  <si>
    <t xml:space="preserve">Entscheidung: </t>
  </si>
  <si>
    <r>
      <rPr>
        <b/>
        <u/>
        <sz val="16"/>
        <color theme="1"/>
        <rFont val="Calibri"/>
        <family val="2"/>
      </rPr>
      <t>→</t>
    </r>
    <r>
      <rPr>
        <b/>
        <i/>
        <u/>
        <sz val="16"/>
        <color theme="1"/>
        <rFont val="Arial"/>
        <family val="2"/>
      </rPr>
      <t xml:space="preserve"> §3.1 Personen- oder §3.2 Sonderzuschuss</t>
    </r>
  </si>
  <si>
    <t>(Jugendleiter*in / Vorsitzende*r)</t>
  </si>
  <si>
    <t>(Bezirksjugendleiter*in)</t>
  </si>
  <si>
    <r>
      <t>Bitte ankreuzen</t>
    </r>
    <r>
      <rPr>
        <b/>
        <u/>
        <sz val="10"/>
        <rFont val="Arial"/>
        <family val="2"/>
      </rPr>
      <t xml:space="preserve"> (drop-down verwenden)</t>
    </r>
    <r>
      <rPr>
        <b/>
        <u/>
        <sz val="12"/>
        <rFont val="Arial"/>
        <family val="2"/>
      </rPr>
      <t>:</t>
    </r>
  </si>
  <si>
    <t>§3.5 Fahrtkostenzuschuss Landeskinder/- Jugendtreffen</t>
  </si>
  <si>
    <r>
      <rPr>
        <b/>
        <u/>
        <sz val="16"/>
        <color theme="1"/>
        <rFont val="Calibri"/>
        <family val="2"/>
      </rPr>
      <t>→</t>
    </r>
    <r>
      <rPr>
        <b/>
        <i/>
        <u/>
        <sz val="16"/>
        <color theme="1"/>
        <rFont val="Arial"/>
        <family val="2"/>
      </rPr>
      <t xml:space="preserve"> §3.5 Fahrtkostenzuschuss LJT / LKT</t>
    </r>
  </si>
  <si>
    <r>
      <rPr>
        <b/>
        <u/>
        <sz val="16"/>
        <color theme="1"/>
        <rFont val="Calibri"/>
        <family val="2"/>
      </rPr>
      <t>→</t>
    </r>
    <r>
      <rPr>
        <b/>
        <i/>
        <u/>
        <sz val="16"/>
        <color theme="1"/>
        <rFont val="Arial"/>
        <family val="2"/>
      </rPr>
      <t xml:space="preserve"> §3.3 Bildungszuschuss</t>
    </r>
  </si>
  <si>
    <t>Bezeichnung der Veranstaltung</t>
  </si>
  <si>
    <t>Anzahl Teilnehmer*inen am LKT / LJT</t>
  </si>
  <si>
    <t>Ort des LJT / LKT</t>
  </si>
  <si>
    <t>Anreise mit ÖPNV oder PKW</t>
  </si>
  <si>
    <t>Nur bei ÖPNV: Gesamtkosten der Tickets:</t>
  </si>
  <si>
    <t>Jede Ortsgruppe im Bezirk Rems-Murr e.V. kann einen Zuschuss für die Fahrtkosten zu den Jährlich im Wechsel stattfindenden Landeskinder- oder Landesjugendtreffen beantragen. 
Dabei kann die Anreise mit PKW oder öffentlichen Verkehrsmitteln erfolgen. 
Ausbezahlt werden die eingereichten Fahrtkosten bei Anreise mit PKW in Höhe von pauschal 25 Euro und bei Anreise mit öffentlichen Verkehrsmitteln bis zu einem Betrag von maximal 50 Euro.</t>
  </si>
  <si>
    <t>Mini-Checkliste:</t>
  </si>
  <si>
    <t>Sammlung drop down</t>
  </si>
  <si>
    <t>Landeskindertreffen (LKT)</t>
  </si>
  <si>
    <t>Landesjugendtreffen (LJT)</t>
  </si>
  <si>
    <t>Fahrtkosten</t>
  </si>
  <si>
    <t>ÖPNV (öffentliche Verkehrsmittel)</t>
  </si>
  <si>
    <t>PKW (Auto)</t>
  </si>
  <si>
    <t>Bildung</t>
  </si>
  <si>
    <t>LV-Jugend Württemberg</t>
  </si>
  <si>
    <t>LV-Jugend Baden</t>
  </si>
  <si>
    <t xml:space="preserve">Datum des Antrags: </t>
  </si>
  <si>
    <t>§3.6 Pauschalzuschuss Tagesaktionen</t>
  </si>
  <si>
    <t>Bezeichnung der Tagesaktion</t>
  </si>
  <si>
    <t>Ort der Tagesaktion</t>
  </si>
  <si>
    <t>Datum der Tagesaktion</t>
  </si>
  <si>
    <t>Anzahl Teilnehmer*innen der Tagesaktion</t>
  </si>
  <si>
    <t>Allgemeine Daten der zu bezuschussenden Veranstaltung:</t>
  </si>
  <si>
    <r>
      <rPr>
        <b/>
        <u/>
        <sz val="16"/>
        <color theme="1"/>
        <rFont val="Calibri"/>
        <family val="2"/>
      </rPr>
      <t>→</t>
    </r>
    <r>
      <rPr>
        <b/>
        <i/>
        <u/>
        <sz val="16"/>
        <color theme="1"/>
        <rFont val="Arial"/>
        <family val="2"/>
      </rPr>
      <t xml:space="preserve"> §3.6 Pauschalzuschuss Tagesaktionen (Seite 1/2)</t>
    </r>
  </si>
  <si>
    <r>
      <rPr>
        <b/>
        <u/>
        <sz val="16"/>
        <color theme="1"/>
        <rFont val="Calibri"/>
        <family val="2"/>
      </rPr>
      <t>→</t>
    </r>
    <r>
      <rPr>
        <b/>
        <i/>
        <u/>
        <sz val="16"/>
        <color theme="1"/>
        <rFont val="Arial"/>
        <family val="2"/>
      </rPr>
      <t xml:space="preserve"> §3.6 Pauschalzuschuss Tagesaktionen (Seite 2/2)</t>
    </r>
  </si>
  <si>
    <t>TN-Liste</t>
  </si>
  <si>
    <t>Lfd.</t>
  </si>
  <si>
    <t>Belege, welche die Ausgaben und Einnahmen der Tagesaktion darstellen, kann ich bei Rückfragen vorzeigen.</t>
  </si>
  <si>
    <t>Kontoinhaber*in</t>
  </si>
  <si>
    <r>
      <t xml:space="preserve">Alter
</t>
    </r>
    <r>
      <rPr>
        <b/>
        <sz val="8"/>
        <rFont val="DLRG-Jugend Sans"/>
      </rPr>
      <t>(zu Beginn der Veranstaltung)</t>
    </r>
  </si>
  <si>
    <t>&lt; Bitte OG eintragen &gt;</t>
  </si>
  <si>
    <t>Daten Ansprechpartner*in:</t>
  </si>
  <si>
    <t>&lt; Vorname Nachname &gt;</t>
  </si>
  <si>
    <t>&lt; hier das Konto der OG / Jugendgruppe angeben &gt;</t>
  </si>
  <si>
    <t>Hier findet ihr nun die Verlinkungen zu den jeweiligen Zuschüssen:</t>
  </si>
  <si>
    <t>Link zu §3.1 &amp; 3.2</t>
  </si>
  <si>
    <t xml:space="preserve">Link für neue Email </t>
  </si>
  <si>
    <r>
      <rPr>
        <b/>
        <u/>
        <sz val="16"/>
        <color theme="1"/>
        <rFont val="Calibri"/>
        <family val="2"/>
      </rPr>
      <t>→</t>
    </r>
    <r>
      <rPr>
        <b/>
        <i/>
        <u/>
        <sz val="16"/>
        <color theme="1"/>
        <rFont val="Arial"/>
        <family val="2"/>
      </rPr>
      <t xml:space="preserve"> §3.7 Kampfrichterlehrgänge</t>
    </r>
  </si>
  <si>
    <t>§3.7 Zuschuss für Kampfrichterlehrgänge</t>
  </si>
  <si>
    <t>§3.9 Freier Zuschuss</t>
  </si>
  <si>
    <t>§3.8 Pauschalzuschuss für teambildende Maßnahmen des Jugendvorstandes</t>
  </si>
  <si>
    <t>Jede Jugendgruppe im Bezirk Rems-Murr e.V. kann einen Pauschalzuschuss in Höhe bis zu 50,- Euro für eine Teambildende Maßnahme pro Jahr beantragen.
Wenn eine Ortsgruppe keinen Jugendvorstand hat, kann der Zuschuss durch den Jugendbeauftragten der Ortsgruppe beantragt werden, wenn die Maßnahmen des (Wieder-)Aufbaus eines Jugendvorstandes dienen. Durch Auszahlung dieses Zuschusses darf kein Gewinn erzielt werden.</t>
  </si>
  <si>
    <t>Jede Jugendgruppe darf 1x pro Jahr einen Antrag für eine Maßnahme stellen, um für ein Vorhaben, welches den satzungsgemäßen Aufgaben der DLRG entspricht, finanzielle Entlastung zu erhalten. Die Höhe ist hierbei auf 50,- Euro begrenzt.
Der Antrag ist schriftlich beim/der Bezirksjugendleiter*in zu stellen und ist unterjährig jederzeit möglich. Die Vorstellung und Abstimmung des Antrags erfolgt in der letzten Bezirksjugendvorstandsitzung eines laufenden Jahres, ein persönliches Erscheinen der/des Antragsteller*in oder eine*r Vertreter*in ist notwendig. 
Berücksichtigt wird der Antrag nur, wenn im Haushaltsplan der Bezirksjugend die bereitgestellte Summe noch nicht vollständig ausgeschöpft ist. Zudem hält sich der Bezirksjugendvorstand vor die Höhe des Zuschusses entsprechend zu reduzieren. Falls mehrere Anträge eingehen wird bei Bedarf über einen Schlüssel verteilt.</t>
  </si>
  <si>
    <r>
      <rPr>
        <b/>
        <u/>
        <sz val="16"/>
        <color theme="1"/>
        <rFont val="Calibri"/>
        <family val="2"/>
      </rPr>
      <t>→</t>
    </r>
    <r>
      <rPr>
        <b/>
        <i/>
        <u/>
        <sz val="16"/>
        <color theme="1"/>
        <rFont val="Arial"/>
        <family val="2"/>
      </rPr>
      <t xml:space="preserve"> §3.9 Freier Zuschuss</t>
    </r>
  </si>
  <si>
    <t>Ich versichere, dass ein*e Vertreter*in bei allen Bezirksjugendtagen und -räten anwesend war</t>
  </si>
  <si>
    <t>Entscheidung:</t>
  </si>
  <si>
    <t>Die Kopien / Screenshots (als .jpg, PDF, etc.) der ÖPNV-Tickets füge ich in der Email mit an</t>
  </si>
  <si>
    <t>Die Kontaktdaten des/der Teilnehmer*in wurden an den/die Bezirksjugendleiter*in übergeben</t>
  </si>
  <si>
    <t>Kontaktdaten erhalten</t>
  </si>
  <si>
    <r>
      <rPr>
        <b/>
        <i/>
        <sz val="16"/>
        <color theme="1"/>
        <rFont val="Arial"/>
        <family val="2"/>
      </rPr>
      <t xml:space="preserve">    </t>
    </r>
    <r>
      <rPr>
        <b/>
        <i/>
        <u/>
        <sz val="16"/>
        <color theme="1"/>
        <rFont val="Arial"/>
        <family val="2"/>
      </rPr>
      <t>Maßnahmen des Jugendvorstandes (Seite 2/2)</t>
    </r>
  </si>
  <si>
    <r>
      <rPr>
        <b/>
        <i/>
        <sz val="16"/>
        <color theme="1"/>
        <rFont val="Calibri"/>
        <family val="2"/>
        <scheme val="minor"/>
      </rPr>
      <t>→</t>
    </r>
    <r>
      <rPr>
        <b/>
        <i/>
        <sz val="16"/>
        <color theme="1"/>
        <rFont val="Arial"/>
        <family val="2"/>
      </rPr>
      <t xml:space="preserve"> </t>
    </r>
    <r>
      <rPr>
        <b/>
        <i/>
        <u/>
        <sz val="16"/>
        <color theme="1"/>
        <rFont val="Arial"/>
        <family val="2"/>
      </rPr>
      <t xml:space="preserve">§3.8 Pauschalzuschuss für teambildende </t>
    </r>
  </si>
  <si>
    <r>
      <rPr>
        <b/>
        <i/>
        <sz val="16"/>
        <color theme="1"/>
        <rFont val="Arial"/>
        <family val="2"/>
      </rPr>
      <t xml:space="preserve">    </t>
    </r>
    <r>
      <rPr>
        <b/>
        <i/>
        <u/>
        <sz val="16"/>
        <color theme="1"/>
        <rFont val="Arial"/>
        <family val="2"/>
      </rPr>
      <t>Maßnahmen des Jugendvorstandes (Seite 1/2)</t>
    </r>
  </si>
  <si>
    <t>Vertreter*in bei BezJugTag</t>
  </si>
  <si>
    <t>anwesend</t>
  </si>
  <si>
    <t>&lt; hier die IBAN OG / Jugendgruppe angeben &gt;</t>
  </si>
  <si>
    <t>z.Hd. Bezirksjugendleiter*in</t>
  </si>
  <si>
    <t>Dieser Antrag ist der 1te oder 2te einer Jugendgruppe</t>
  </si>
  <si>
    <t>§3.1 Personenzuschuss &amp; §3.2 Sonderzuschuss</t>
  </si>
  <si>
    <t>Link zu §3.3</t>
  </si>
  <si>
    <t>Link zu §3.5</t>
  </si>
  <si>
    <t>Link zu §3.6</t>
  </si>
  <si>
    <t>Link zu §3.7</t>
  </si>
  <si>
    <t>Link zu §3.8</t>
  </si>
  <si>
    <t>Link zu §3.9</t>
  </si>
  <si>
    <t>Berechnungsfeld Zuschuss: Hier wird die Höhe des Zuschusses ermittelt. Formel hinterlegt, nichts verändern.</t>
  </si>
  <si>
    <t>Antrag fristgerecht erhalten</t>
  </si>
  <si>
    <t>Kopien der ÖPNV-Tickets angefügt</t>
  </si>
  <si>
    <t>Ich versichere, dass bei der Tagesaktion nur DLRG Mitglieder*innen anwesend waren.</t>
  </si>
  <si>
    <t>Jede Jugendgruppe im Bezirk Rems-Murr e.V. kann einen Pauschalzuschuss für Tagesaktionen in Höhe von bis zu 50,- Euro für maximal 2 Veranstaltungen pro Jahr beantragen.
Bezuschusst werden nur Veranstaltungen, die sich ausschließlich an Mitglieder*innen der DLRG im Bezirk Rems-Murr richten, Veranstaltungen für Nichtmitglieder*innen werden nicht bezuschusst.
Bezuschusst werden Veranstaltungen, die mit einem Kostenaufwand verbunden sind (z.B. Tagesausflüge, Badefahrten, Bastelaktionen, Weihnachtsfeiern, etc.). Durch Auszahlung dieses Zuschusses darf kein Gewinn erzielt werden.</t>
  </si>
  <si>
    <t>Hinweis: TN-Liste befindet sich auf Seite 2</t>
  </si>
  <si>
    <t>bis einschl. 26 Jahre:</t>
  </si>
  <si>
    <t>über 27 Jahre:</t>
  </si>
  <si>
    <t>Hinweis: sollten mehr als 40 Personen teilgenommen haben, dann die Liste mit weiteren Zeilen erweitern. (Strg und + drücken)</t>
  </si>
  <si>
    <t>Gesamtkosten der Tagesaktion (ca.-Wert)</t>
  </si>
  <si>
    <t>&lt; hier Ort eingeben &gt;</t>
  </si>
  <si>
    <t>Vertreter*in war bei BezJugTag anwesend</t>
  </si>
  <si>
    <t>Jede Ortsgruppe im Bezirk Rems-Murr e.V. kann einen Zuschuss für Kampfrichterlehrgänge beantragen. 
Diese werden grundsätzlich bezuschusst. Die Kampfrichter*innen sollen bei Meisterschaften im Bezirk Rems-Murr mithelfen. Dieser Zuschuss beschränkt sich auf die Teilnehmerbeträge. Der Antrag kann jederzeit im laufenden Jahr, spätestens jedoch im Januar des Folgejahres, gestellt werden.
Der/die Ressortleiter *in SRuS (Schwimmen Retten und Sport) der Bezirksjugend ist vom / von der Bezirksjugendleiter*in über die Personen, für die der Zuschuss ausbezahlt wurde, zu Informieren.</t>
  </si>
  <si>
    <t>Teilnehmer*in des KaRi-Lehrgangs:</t>
  </si>
  <si>
    <t>Bezeichnung des KaRi-Lehrgangs:</t>
  </si>
  <si>
    <t>Email Adresse des Teilnehmenden:</t>
  </si>
  <si>
    <t>Dieser Antrag ist der 1te einer Jugendgruppe</t>
  </si>
  <si>
    <t>Bezeichnung der teambildenden Maßnahme</t>
  </si>
  <si>
    <t>Datum der teambildenden Maßnahme</t>
  </si>
  <si>
    <t>Ort der teambildenden Maßnahme</t>
  </si>
  <si>
    <t>Gesamtkosten der teambildenden Maßnahme (ca.-Wert)</t>
  </si>
  <si>
    <t>Jugendbeauftragte*r der Ortsgruppe</t>
  </si>
  <si>
    <t>Rückfragen vorzeigen.</t>
  </si>
  <si>
    <t xml:space="preserve">Belege, welche die Ausgaben und Einnahmen der teambildenden Maßnahme darstellen, kann ich bei </t>
  </si>
  <si>
    <t>Anzahl Teilnehmer*innen der teambildenden Maßnahme:</t>
  </si>
  <si>
    <t>Antrag von Jugendvertreter: Zweck war (Wieder)-Aufbau Jugendgruppe</t>
  </si>
  <si>
    <t>Der oben genannte Teilnehmer*innenbetrag ist nur die Lehrgangsgebühr und enthält keinerlei weitere Nebenkosten</t>
  </si>
  <si>
    <t>Summe im HHP noch nicht ausgeschöpft</t>
  </si>
  <si>
    <t>Bezeichnung der Veranstaltung / Maßnahme</t>
  </si>
  <si>
    <t>Beschreibung der Maßnahme in ein paar Sätzen:</t>
  </si>
  <si>
    <t>Datum der Maßnahme (TT.MM.JJJJ)</t>
  </si>
  <si>
    <t>Ort der Maßnahme</t>
  </si>
  <si>
    <t>Gesamtkosten der Maßnahme (ca.-Wert)</t>
  </si>
  <si>
    <t>Dieses Formular (digital) unterschreiben und nur als PDF per Email an die/den Bezirksjugendleiter*in senden.</t>
  </si>
  <si>
    <r>
      <rPr>
        <b/>
        <sz val="12"/>
        <rFont val="Arial"/>
        <family val="2"/>
      </rPr>
      <t>§1 Grundsatz</t>
    </r>
    <r>
      <rPr>
        <sz val="12"/>
        <rFont val="Arial"/>
        <family val="2"/>
      </rPr>
      <t xml:space="preserve">
Das Zuschusswesen basiert auf der sich verschlechternden Zuschusslage im öffentlichen Gemeinwesen und dem Gedanken einer zielgerechten Umverteilung der Rücklagen der Bezirksjugend. Ziel der Bezirksjugend ist die Erreichung eines hohen Mitgliederstandes jugendlicher Mitglieder*innen in den Gliederungen und eine Kooperation der Jugendgruppen durch gemeinsame Veranstaltungen. Daher sollen sich Zuschüsse so stark wie möglich in niedrigen Teilnehmerpreisen widerspiegeln.
Zuschüsse werden nur in der Höhe ausgezahlt um das Defizit der Veranstaltung maximal auszugleichen.</t>
    </r>
  </si>
  <si>
    <r>
      <rPr>
        <b/>
        <sz val="12"/>
        <rFont val="Arial"/>
        <family val="2"/>
      </rPr>
      <t>§3.1 Personenzuschuss</t>
    </r>
    <r>
      <rPr>
        <sz val="12"/>
        <rFont val="Arial"/>
        <family val="2"/>
      </rPr>
      <t xml:space="preserve">
Jede Ortsgruppe im Bezirk Rems-Murr e.V. kann pro Jahr maximal einen Zuschuss von 2,- Euro je Tag (min. 3 Stunden pro Tag) und Teilnehmer*in beantragen. Die Mindestdauer der Maßnahme beträgt zwei Tage. Der Zuschuss beträgt maximal 200,- Euro. 
Betreuer*innen werden ebenso bezuschusst: 
-	Bei Kinderfreizeiten (Teilnehmer*innen bis 12 Jahre) max. ein*e Betreuer*in auf fünf Teilnehmer*innen mit 2,- Euro pro Tag. 
-	Bei Jugendfreizeiten (Teilnehmer*innen ab 13 Jahre) max. ein*e Betreuer*in auf 10 Teilnehmer*innen mit 2,- Euro pro Tag. 
-	Betreuer*innen mit einer gültigen JuLeiCa erhalten 3,- Euro pro Tag als Zuschuss. 
-	Betreuer*innen dürfen älter als 26 Jahre sein.
-	Mindestens ein*e Betreuer*in muss an einer Schulung nach §8a SGBVIII teilgenommen haben.</t>
    </r>
  </si>
  <si>
    <t>§3 Zuschussarten</t>
  </si>
  <si>
    <r>
      <rPr>
        <b/>
        <sz val="12"/>
        <rFont val="Arial"/>
        <family val="2"/>
      </rPr>
      <t>§3.2 Sonderzuschuss</t>
    </r>
    <r>
      <rPr>
        <sz val="12"/>
        <rFont val="Arial"/>
        <family val="2"/>
      </rPr>
      <t xml:space="preserve">
Jede Jugendgruppe im Bezirk Rems-Murr e.V. kann pro Jahr einen Sonderzuschuss beantragen. Der Zuschuss dient der „besseren“ Zusammenarbeit zwischen mindestens zwei Jugendgruppen im Bezirk Rems-Murr, die gemeinsam eine Veranstaltung durchführen wollen. 
Der Zuschuss beträgt Pauschal 250,- Euro. Die Veranstaltung unterliegt einer Mindestdauer von zwei Tagen (min. 3 Stunden pro Tag) und eine Mindesteilnehmerzahl von 10 Personen. Aus einer Ortsgruppe dürfen maximal 75% der Teilnehmer*innen stammen. Diese Personen dürfen das 26. Lebensjahr bereits vollendet haben. Mindestens ein*e Betreuer*in aus jeder Jugendgruppe muss an einer Schulung nach §8a SGBVIII teilgenommen haben. Wird die Teilnehmer*innenzahl von 75% aus einer Ortsgruppe überschritten, wird maximal 150,- Euro des Zuschusses gewährt. Die Bewilligung des Zuschusses erfolgt mehrheitlich durch den Bezirksjugendvorstand.
Dieser Zuschuss wird nicht automatisch gewährt, wenn Ausschreibungen von Veranstaltungen über die Bezirksjugend verteilt werden. Mindestens ein*e Betreuer*in muss an einer Schulung nach §8a SGBVIII teilgenommen haben.</t>
    </r>
  </si>
  <si>
    <r>
      <rPr>
        <b/>
        <sz val="12"/>
        <rFont val="Arial"/>
        <family val="2"/>
      </rPr>
      <t>§3.3 Bildungszuschuss</t>
    </r>
    <r>
      <rPr>
        <sz val="12"/>
        <rFont val="Arial"/>
        <family val="2"/>
      </rPr>
      <t xml:space="preserve">
Jede Jugendgruppe im Bezirk Rems-Murr e.V. kann einen Zuschuss für pro Jahr zwei Lehrgänge der LV-Jugend Württemberg oder -Baden bis zur Höhe der Lehrgangsgebühr, maximal jedoch in Höhe von je 50,- Euro, über die Bezirksjugend bezuschussen. 
Die Teilnehmer*innen von Jugendlehrgängen dürfen älter als 26 Jahre sein. 
Jede Jugendgruppe kann auch mehr als zwei Anträge pro Jahr stellen, diese werden aber nur berücksichtigt, wenn die im Haushaltsplan der Bezirksjugend bereitgestellte Summe noch nicht vollständig ausgeschöpft ist und wird bei Bedarf über einen Schlüssel verteilt.</t>
    </r>
  </si>
  <si>
    <r>
      <rPr>
        <b/>
        <sz val="12"/>
        <rFont val="Arial"/>
        <family val="2"/>
      </rPr>
      <t>§3.4 Landesmeisterschaften</t>
    </r>
    <r>
      <rPr>
        <sz val="12"/>
        <rFont val="Arial"/>
        <family val="2"/>
      </rPr>
      <t xml:space="preserve">
Die Bezirksjugend übernimmt für alle qualifizierten Mannschaften und Einzelteilnehmer*innen die vollen Startgebühren. Zudem bezuschusst die Bezirksjugend in voller Höhe die Abendveranstaltungskosten, sowie die Übernachtungkosten, welche die LV-Jugend für die Übernachtung an den Landesmeisterschaften ausgewiesen hat. Übernachtungskosten, die außerhalb der Veranstaltung Landesmeisterschaften entstehen (z.B. Jugendherberge), werden mit 50% der von der LV-Jugend ausgewiesenen Übernachtungskosten bezuschusst. Für die Verpflegung übernimmt die Bezirksjugend 50% der Kosten. 
Ausfallgebühren von Kampfrichter*innen werden nach einem speziellen Schlüssel auf die teilnehmenden Ortsgruppen umgelegt. OGs, die nach dem Kampfrichterschlüssel des LVs genügend Kampfrichter*innen stellen, müssen keine Ausfallgebühr zahlen. 
Nach Eingang der Rechnung von der Landesjugend werden Rechnungen an die OGs gestellt, die innerhalb von 4 Wochen zu bezahlen sind. Es werden nur die Württembergischen Landesmeisterschaften bezuschusst. </t>
    </r>
  </si>
  <si>
    <r>
      <rPr>
        <b/>
        <sz val="12"/>
        <rFont val="Arial"/>
        <family val="2"/>
      </rPr>
      <t xml:space="preserve">§3.5 Fahrtkostenzuschuss Landeskinder/- Jugendtreffen </t>
    </r>
    <r>
      <rPr>
        <sz val="12"/>
        <rFont val="Arial"/>
        <family val="2"/>
      </rPr>
      <t xml:space="preserve">
Jede Ortsgruppe im Bezirk Rems-Murr e.V. kann einen Zuschuss für die Fahrtkosten zu den Jährlich im Wechsel stattfindenden Landeskinder- oder Landesjugendtreffen beantragen. Dabei kann die Anreise mit PKW oder öffentlichen Verkehrsmitteln erfolgen. Ausbezahlt werden die eingereichten Fahrtkosten bei Anreise mit PKW in Höhe von pauschal 25 Euro und bei Anreise mit öffentlichen Verkehrsmitteln bis zu einem Betrag von maximal 50 Euro.</t>
    </r>
  </si>
  <si>
    <r>
      <rPr>
        <b/>
        <sz val="12"/>
        <rFont val="Arial"/>
        <family val="2"/>
      </rPr>
      <t xml:space="preserve">§3.6 Pauschalzuschuss Tagesaktionen </t>
    </r>
    <r>
      <rPr>
        <sz val="12"/>
        <rFont val="Arial"/>
        <family val="2"/>
      </rPr>
      <t xml:space="preserve">
Jede Jugendgruppe im Bezirk Rems-Murr e.V. kann einen Pauschalzuschuss für Tagesaktionen in Höhe von bis zu 50,- Euro für maximal 2 Veranstaltungen pro Jahr beantragen. 
Bezuschusst werden nur Veranstaltungen, die sich ausschließlich an Mitglieder der DLRG im Bezirk Rems Murr richten, Veranstaltungen für Nichtmitglieder werden nicht bezuschusst. 
Bezuschusst werden Veranstaltungen, die mit einem Kostenaufwand verbunden sind (z.B. Tagesausflüge, Badefahrten, Bastelaktionen, Weihnachtsfeiern, etc.). Durch Auszahlung dieses Zuschusses darf kein Gewinn erzielt werden. </t>
    </r>
  </si>
  <si>
    <r>
      <rPr>
        <b/>
        <sz val="12"/>
        <rFont val="Arial"/>
        <family val="2"/>
      </rPr>
      <t xml:space="preserve">§3.7 Zuschuss für Kampfrichterlehrgänge </t>
    </r>
    <r>
      <rPr>
        <sz val="12"/>
        <rFont val="Arial"/>
        <family val="2"/>
      </rPr>
      <t xml:space="preserve">
Jede Ortsgruppe im Bezirk Rems-Murr e.V. kann einen Zuschuss für Kampfrichterlehrgänge beantragen. Diese werden grundsätzlich bezuschusst. Die Kampfrichter*innen sollen bei Meisterschaften im Bezirk Rems-Murr mithelfen. Dieser Zuschuss beschränkt sich auf die Teilnehmerbeträge. Der Antrag kann jederzeit im laufenden Jahr, spätestens jedoch im Januar des Folgejahres, gestellt werden. 
Der/die Ressortleiter *in SRuS (Schwimmen Retten und Sport) der Bezirksjugend ist vom/ von der Bezirksjugendleiter*in über die Personen, für die der Zuschuss ausbezahlt wurde, zu Informieren.</t>
    </r>
  </si>
  <si>
    <r>
      <rPr>
        <b/>
        <sz val="12"/>
        <rFont val="Arial"/>
        <family val="2"/>
      </rPr>
      <t>§3.8 Pauschalzuschuss für teambildende Maßnahmen des Jugendvorstandes</t>
    </r>
    <r>
      <rPr>
        <sz val="12"/>
        <rFont val="Arial"/>
        <family val="2"/>
      </rPr>
      <t xml:space="preserve">
Jede Jugendgruppe im Bezirk Rems-Murr e.V. kann einen Pauschalzuschuss in Höhe bis zu 50,- Euro für eine Teambildende Maßnahme pro Jahr beantragen. 
Wenn eine Ortsgruppe keinen Jugendvorstand hat, kann der Zuschuss durch den Jugendbeauftragten der Ortsgruppe beantragt werden, wenn die Maßnahmen des (Wieder-)Aufbaus eines Jugendvorstandes dienen. Durch Auszahlung dieses Zuschusses darf kein Gewinn erzielt werden.</t>
    </r>
  </si>
  <si>
    <r>
      <rPr>
        <b/>
        <sz val="12"/>
        <rFont val="Arial"/>
        <family val="2"/>
      </rPr>
      <t>§3.9 Freier Zuschuss</t>
    </r>
    <r>
      <rPr>
        <sz val="12"/>
        <rFont val="Arial"/>
        <family val="2"/>
      </rPr>
      <t xml:space="preserve">
Jede Jugendgruppe darf 1x pro Jahr einen Antrag für eine Maßnahme stellen, um für ein Vorhaben, welches den satzungsgemäßen Aufgaben der DLRG entspricht, finanzielle Entlastung zu erhalten. Die Höhe ist hierbei auf 50,- Euro begrenzt. 
Der Antrag ist schriftlich beim/der Bezirksjugendleiter*in zu stellen und ist unterjährig jederzeit möglich. Die Vorstellung und Abstimmung des Antrags erfolgt in der letzten Bezirksjugendvorstandsitzung eines laufenden Jahres, ein persönliches Erscheinen der/des Antragsteller*in oder eine*r Vertreter*in ist notwendig. Berücksichtigt wird der Antrag nur, wenn im Haushaltsplan der Bezirksjugend die bereitgestellte Summe noch nicht vollständig ausgeschöpft ist. Zudem hält sich der Bezirksjugendvorstand vor die Höhe des Zuschusses entsprechend zu reduzieren. Falls mehrere Anträge eingehen wird bei Bedarf über einen Schlüssel verteilt. </t>
    </r>
  </si>
  <si>
    <r>
      <rPr>
        <b/>
        <sz val="12"/>
        <rFont val="Arial"/>
        <family val="2"/>
      </rPr>
      <t xml:space="preserve">§4 Beantragung 
</t>
    </r>
    <r>
      <rPr>
        <sz val="12"/>
        <rFont val="Arial"/>
        <family val="2"/>
      </rPr>
      <t>Zuschüsse sind generell mit dem vorgesehenen Antragsformular bei der Bezirksjugend über den/die Bezirksjugendleiter*in zu beantragen. Die Einreichung erfolgt digital von dem/der Jugendleiter*in oder Jugendvertreter*in der jeweiligen OG. Die Zuschussanträge sind bis spätestens 6 Wochen nach Veranstaltungsende bei dem/der Bezirksjugendleiter*in einzureichen. 
Zuschussanträge für Veranstaltungen, die im Zeitraum 1.12. bis 31.12. stattfinden, müssen bis spätestens 15.01. im Folgejahr eingereicht werden.</t>
    </r>
  </si>
  <si>
    <r>
      <rPr>
        <b/>
        <sz val="12"/>
        <rFont val="Arial"/>
        <family val="2"/>
      </rPr>
      <t>§5 Abrechnung</t>
    </r>
    <r>
      <rPr>
        <sz val="12"/>
        <rFont val="Arial"/>
        <family val="2"/>
      </rPr>
      <t xml:space="preserve">
(1) Die Abrechnung erfolgt mit dem jeweiligen Antragsformular. Spätestens 6 Wochen nach Veranstaltungsende muss der Antrag bei dem/der Bezirksjugendleiter*in eingegangen sein. Ist dies nicht der Fall, erlischt der Zuschussanspruch! Bei Veranstaltungen die im Zeitraum 01.12. bis 31.12. eines Jahres durchgeführt werden, muss die Abrechnung spätestens bis zum 15.01. des Folgejahres eingereicht werden, ansonsten erlischt der Zuschussanspruch.
(2) Beim Personenzuschuss, Sonderzuschuss, Pauschalzuschuss für Tagesaktionen und Pauschalzuschuss für teambildende Maßnahmen des Jugendvorstandes ist eine Teilnehmerliste erforderlich. Es muss die Teilnehmerliste des Antragsformulars der Bezirksjugend verwenden werden. 
(3) Die Abrechnung für die Landesmeisterschaften erfolgt durch den Bezirksjugendvorstand. 
(4) Bei der Abrechnung von Bildungszuschüssen und Kampfrichterlehrgängen ist das entsprechende Antragsformular der Bezirksjugend zu verwenden. Bei Kampfrichterlehrgängen sind die Kontaktdaten der bezuschussten Personen mit anzugeben. Bildungszuschüsse für Lehrgänge, die im Dezember stattfinden, müssen bis spätestens 15. 01 eingereicht werden, ansonsten zählt der Zuschuss für das Folgejahr. 
(5) Beim Zuschuss für Fahrtkosten vom Landeskinder- oder Landesjugendtreffen ist die Abrechnung über das entsprechende Antragsformular der Bezirksjugend zu verwenden. Bei Anreise mit öffentlichen Verkehrsmitteln sind Kopien der Fahrkarten, die als Nachweis dienen, anzufügen. Bei Anreise mit einem PKW ist die gefahrene Stecke anzugeben.
(6) Weiter ist die Teilnahme einer/eines Vertreter*in der Jugendgruppe an allen Bezirksjugendtagen und -räten eines Jahres Voraussetzung für die Vergabe von Zuschüssen an die Jugendgruppe oder die Ortsgruppe. Ausnahme von dieser Regelung ist, wenn Tagungen aufgrund höherer Gewalt, bzw. durch Regierungsbeschlüsse nicht stattfinden können oder dürfen. 
(7) Die Auszahlung erfolgt an die Bankverbindung, die im Antragsformular angegeben ist. </t>
    </r>
  </si>
  <si>
    <r>
      <rPr>
        <b/>
        <sz val="12"/>
        <rFont val="Arial"/>
        <family val="2"/>
      </rPr>
      <t>§6 Bewilligung</t>
    </r>
    <r>
      <rPr>
        <sz val="12"/>
        <rFont val="Arial"/>
        <family val="2"/>
      </rPr>
      <t xml:space="preserve">
Bei Zuschüssen, die einer Bewilligung bedürfen (§3), erhält der Antragsteller schnellstmöglich über die Bewilligung Bescheid. Ablehnungen erfolgen mit schriftlicher Begründung.
Der Bezirksjugendvorstand kann auf Antrag einzelne Zuschussanträge deren Bedingungen nicht vollständig erfüllt sind durch Mehrheitsbeschluss zur Auszahlung freigeben, wenn hierfür zum Jahresende noch Budget vorhanden ist.</t>
    </r>
  </si>
  <si>
    <r>
      <rPr>
        <b/>
        <sz val="12"/>
        <rFont val="Arial"/>
        <family val="2"/>
      </rPr>
      <t>§7 Auszahlung</t>
    </r>
    <r>
      <rPr>
        <sz val="12"/>
        <rFont val="Arial"/>
        <family val="2"/>
      </rPr>
      <t xml:space="preserve">
Die Auszahlung der Zuschüsse erfolgt im Zeitraum 1.12. bis 31.12 des Jahres. Die Auszahlung erfolgt nur, wenn alle Unterlagen vollständig und richtig ausgefüllt eingereicht worden sind. Bei Zuschüssen die in den Zeitraum 01.12.-31.12. fallen kann die Auszahlung auch erst im Folgejahr erfolgen. 
Übersteigt die beantragte Zuschusssumme das von der Bezirksjugend im Haushaltsplan bereitgestelltes Budget erfolgt die Auszahlung entweder durch eine Erhöhung des Budgets (Nachtragshaushaltsplan) oder in Form eines Verteilerschlüssels, welcher vom Bezirksjugendvorstand mehrheitlich festgelegt wird. Der Personenzuschuss ist davon ausgenommen. </t>
    </r>
  </si>
  <si>
    <r>
      <rPr>
        <b/>
        <sz val="12"/>
        <rFont val="Arial"/>
        <family val="2"/>
      </rPr>
      <t xml:space="preserve">§8 Prüfung </t>
    </r>
    <r>
      <rPr>
        <sz val="12"/>
        <rFont val="Arial"/>
        <family val="2"/>
      </rPr>
      <t xml:space="preserve">
Die Bezirksjugend kann alle Unterlagen prüfen, die mit einem Zuschuss in Verbindung stehen. Wird die Prüfung verweigert oder sollten Unregelmäßigkeiten auftreten, ist die Gliederungsebene für 1 Jahr, im Wiederholungsfall für immer, von allen Bezuschussungen der Bezirksjugend ausgeschlossen. Eine Wiederaufnahme in das Zuschusswesen ist nur durch Beschluss des Bezirksjugendtags möglich. Der Zuschuss muss 1,5fach zurückbezahlt werden. Die Prüfung erfolgt durch die Kassenprüfer*innen der Bezirksjugend oder durch die Kassenprüfer*innen des Bezirkes auf Antrag der Bezirksjugend.</t>
    </r>
  </si>
  <si>
    <r>
      <rPr>
        <b/>
        <sz val="12"/>
        <rFont val="Arial"/>
        <family val="2"/>
      </rPr>
      <t>§9 Außerkraftsetzung der Zuschussrichtlinie</t>
    </r>
    <r>
      <rPr>
        <sz val="12"/>
        <rFont val="Arial"/>
        <family val="2"/>
      </rPr>
      <t xml:space="preserve">
Diese Zuschussrichtlinie verliert ihre Wirkung, wenn das Umlaufvermögen der Bezirksjugend auf 5.000,- Euro geschrumpft ist. Sie ist dann neu zu gestalten.</t>
    </r>
  </si>
  <si>
    <r>
      <rPr>
        <b/>
        <sz val="12"/>
        <rFont val="Arial"/>
        <family val="2"/>
      </rPr>
      <t xml:space="preserve">§10 Inkrafttreten </t>
    </r>
    <r>
      <rPr>
        <sz val="12"/>
        <rFont val="Arial"/>
        <family val="2"/>
      </rPr>
      <t xml:space="preserve">
Diese Zuschussrichtlinie tritt für alle Jugendgruppen und Gliederungsebenen des Stammverbandes ab 01. Januar 2011 in Kraft und wurde auf dem Bezirksjugendtag am 02.04.2011 mit Änderung vom 11.03.2017 beschlossen. Die geänderte Fassung tritt zum 01.01.2024 in Kraft und wurde auf dem Bezirksjugendtag am 24.06.2023 beschlossen.</t>
    </r>
  </si>
  <si>
    <r>
      <rPr>
        <b/>
        <sz val="26"/>
        <rFont val="DLRG-Jugend Sans"/>
      </rPr>
      <t>Zuschussrichtlinie</t>
    </r>
    <r>
      <rPr>
        <b/>
        <sz val="18"/>
        <rFont val="DLRG-Jugend Sans"/>
        <family val="2"/>
      </rPr>
      <t xml:space="preserve">
der DLRG Bezirk Rems-Murr e.V. - Jugend</t>
    </r>
  </si>
  <si>
    <r>
      <rPr>
        <b/>
        <sz val="12"/>
        <rFont val="Arial"/>
        <family val="2"/>
      </rPr>
      <t>§2 Geltungsbereich</t>
    </r>
    <r>
      <rPr>
        <sz val="12"/>
        <rFont val="Arial"/>
        <family val="2"/>
      </rPr>
      <t xml:space="preserve">
Zuschüsse können von Jugendgruppen und von Stammverbänden der DLRG des Bezirkes Rems-Murr e.V. abgerufen werden. Bezuschusst werden Jugendliche bis einschließlich 26 Jahre. 
Sonderzuschüsse, Bildungszuschüsse, Pauschalzuschüsse für Tagesaktionen, Pauschalzuschüsse für teambildende Maßnahmen, sowie freie Zuschüsse können nur von Jugendgruppen oder Jugendvertreter*innen abgerufen werden. Die bezuschussten Personen müssen DLRG-Mitglied einer Ortsgruppe im Bezirk Rems-Murr sein. 
Die bezuschusste Maßnahme muss der Erreichung der Ziele der DLRG-Jugend entsprechen, wie sie in der Bezirksjugendordnung in §2.2 festgehalten sind:
-	Selbstorganisation der Jugend in Verband und Gesellschaft
-	Gestaltung und Vermittlung von sozialen Verhaltensformen in verbandlichen und gesellschaftlichen Gruppen
-	Erziehung zu demokratischem und staatsbürgerlichem Denken und Handeln
-	Unterstützung der Persönlichkeitsentwicklung von Jugendlichen
-	Erhaltung der natürlichen Lebensgrundlagen
-	Förderung der Friedenserziehung
-	Verwirklichung der Gleichberechtigung zwischen den Geschlechtern
-	Integration von Randgruppen in Verband und Gesellschaft
-	Aus- und Weiterbildung von Jugendlichen und jungen Erwachsenen
-	Internationale Jugendarbeit
-	Freizeiten, Kultur- und Jugendreisen
-	Altersgerechte Angebote für Kinder und mit Kindern
-	Jugendgemäße Spiele- und Sportangebote
-	Jugendtreffen
-	Öffentlichkeitsarbeit
-	Rettungssport im Auftrag des Stammverbandes</t>
    </r>
  </si>
  <si>
    <t>Link zur Zuschussrichtlinie</t>
  </si>
  <si>
    <t>Jede Jugendgruppe im Bezirk Rems-Murr e.V. kann pro Jahr einen Sonderzuschuss beantragen. Der Zuschuss dient der „besseren“ Zusammenarbeit zwischen mindestens zwei Jugendgruppen im Bezirk Rems-Murr, die gemeinsam eine Veranstaltung durchführen wollen.
Der Zuschuss beträgt Pauschal 250,- Euro. Die Veranstaltung unterliegt einer Mindestdauer von zwei Tagen (min. 3 Stunden pro Tag) und eine Mindesteilnehmerzahl von 10 Personen. Aus einer Ortsgruppe dürfen maximal 75% der Teilnehmer*innen stammen. Diese Personen dürfen das 26. Lebensjahr bereits vollendet haben. Mindestens ein*e Betreuer*in aus jeder Jugendgruppe muss an einer Schulung nach §8a SGBVIII teilgenommen haben. Wird die Teilnehmer*innenzahl von 75% aus einer Ortsgruppe überschritten, wird maximal 150,- Euro des Zuschusses gewährt. Die Bewilligung des Zuschusses erfolgt mehrheitlich durch den Bezirksjugendvorstand.
Dieser Zuschuss wird nicht automatisch gewährt, wenn Ausschreibungen von Veranstaltungen über die Bezirksjugend verteilt werden. Mindestens ein*e Betreuer*in muss an einer Schulung nach §8a SGBVIII teilgenommen haben.</t>
  </si>
  <si>
    <t>Jede Ortsgruppe im Bezirk Rems-Murr e.V. kann pro Jahr maximal einen Zuschuss von 2,- Euro je Tag (min. 3 Stunden pro Tag) und Teilnehmer*in beantragen. Die Mindestdauer der Maßnahme beträgt zwei Tage. Der Zuschuss beträgt maximal 200,- Euro.
Betreuer*innen werden ebenso bezuschusst:
- Bei Kinderfreizeiten (Teilnehmer*innen bis 12 Jahre) max. ein*e Betreuer*in auf fünf Teilnehmer*innen mit 2,- Euro pro Tag.
- Bei Jugendfreizeiten (Teilnehmer*innen ab 13 Jahre) max. ein*e Betreuer*in auf 10 Teilnehmer*innen mit 2,- Euro pro Tag.
- Betreuer*innen mit einer gültigen JuLeiCa erhalten 3,- Euro pro Tag als Zuschuss.
- Betreuer*innen dürfen älter als 26 Jahre sein.
- Mindestens ein*e Betreuer*in muss an einer Schulung nach §8a SGBVIII teilgenommen haben.</t>
  </si>
  <si>
    <t>Nachweise über die JuLeiCa liegen auf Nachfrage vor und können vorgezeigt werden</t>
  </si>
  <si>
    <t>Hinweis: Nur Teilnehmer*innen bis einschl. 26 Jahre werden bezuschusst!</t>
  </si>
  <si>
    <t>Anzahl Betreuer*innen ohne JuLeiCa:</t>
  </si>
  <si>
    <t>Anzahl Betreuer*innen mit JuLeiCa:</t>
  </si>
  <si>
    <r>
      <t>Teilnehmer*innenliste</t>
    </r>
    <r>
      <rPr>
        <b/>
        <sz val="12"/>
        <rFont val="DLRG-Jugend Sans"/>
        <family val="2"/>
      </rPr>
      <t xml:space="preserve">  für Zuschüsse gem. Zuschussrichtlinie der Bezirksjugend Rems-Murr e.V.</t>
    </r>
  </si>
  <si>
    <t>Teilnehmer*innen bis einschl. 26 Jahre:</t>
  </si>
  <si>
    <t>Hinweis: Nur Teilnehmer*innen bis einschl. 26 Jahre werden bezuschusst</t>
  </si>
  <si>
    <t>&lt; Platz für weitere OG &gt;</t>
  </si>
  <si>
    <t xml:space="preserve">kunde) kann auf Nachfrage erbracht werden. </t>
  </si>
  <si>
    <t>Mindestens ein*e Betreuer*in muss an einer Schulung nach §8a SGBVIII teilgenommen haben. Ein Nachweis (z.B. Ur-</t>
  </si>
  <si>
    <t>Dieser Antrag ist der 1te einer Jugendgruppe / Ortsgruppe</t>
  </si>
  <si>
    <t>Link zurück zum Antragsformular (§3.1 &amp; §3.2 Pers. &amp; Sonderzusch)</t>
  </si>
  <si>
    <t>Link TN-Liste</t>
  </si>
  <si>
    <t>Link um zu den einzelnen Ridern oder wieder zurück zu gelangen</t>
  </si>
  <si>
    <t>Link zurück:</t>
  </si>
  <si>
    <t>Bevor ihr unterschreibt, die Kreuze als Bestätigung setzen.</t>
  </si>
  <si>
    <t>In das Tabellenblatt mit dem zu beantragenden Zuschuss gehen oder mit dem Link (siehe unten) rüber springen.</t>
  </si>
  <si>
    <t>Kopfdaten und Informationen eurer Veranstaltung / Maßnahme eingeben.</t>
  </si>
  <si>
    <t>Nur bei §3.1 Personen-/ und §3.2 Sonderzuschuss: Entscheidung treffen welchen Zuschuss man beantragen möchte (Kreuze setzen).</t>
  </si>
  <si>
    <t>Wenn gefordert, die TN-Liste im jeweiligen Formular befüllen. Außnahme bei §3.1 Personen-/ und §3.2 Sonderzuschuss: hier gibt es einen</t>
  </si>
  <si>
    <t>Extra-Rider, wo die TN-Liste zum befüllen ist. Wichtig: Liste komplett befüllen und bei allen Teilnehmer*innen die Kreuze korrekt  setzen.</t>
  </si>
  <si>
    <t xml:space="preserve">Antragsformular digital unterschreiben und dieses als PDF drucken. Bei  §3.1 Personen-/ und §3.2 Sonderzuschuss sind es dann 2 PDF's, da </t>
  </si>
  <si>
    <t>die TN-Liste als extra PDF gedruckt werden muss.</t>
  </si>
  <si>
    <t>Antragsformular inkl. TN-Liste an die/den Bezirksjugendleiter*in per Email senden.</t>
  </si>
  <si>
    <t>Link zur Email-Adresse zu Bezirksjugendleiter*in</t>
  </si>
  <si>
    <t>das entsprechende Formular durchgeht und die folgenden Schritte beachtet:</t>
  </si>
  <si>
    <t>Allgemeine Daten des KaRi Lehrgangs</t>
  </si>
  <si>
    <t>&lt; Link &gt;</t>
  </si>
  <si>
    <r>
      <rPr>
        <u/>
        <sz val="10"/>
        <color rgb="FF0070C0"/>
        <rFont val="Arial"/>
        <family val="2"/>
      </rPr>
      <t>Vorname.Nachname@dlrg.de</t>
    </r>
    <r>
      <rPr>
        <sz val="10"/>
        <rFont val="Arial"/>
        <family val="2"/>
      </rPr>
      <t xml:space="preserve"> // </t>
    </r>
    <r>
      <rPr>
        <sz val="10"/>
        <rFont val="Calibri"/>
        <family val="2"/>
      </rPr>
      <t>→</t>
    </r>
    <r>
      <rPr>
        <sz val="10"/>
        <rFont val="Arial"/>
      </rPr>
      <t xml:space="preserve"> bitte nur Verbands-Email-Adresse verwenden!</t>
    </r>
  </si>
  <si>
    <t xml:space="preserve">Persönliches Erscheinen: Ich oder ein*e Vertretung werden definitiv an der letzten Bezirksjugendvorstandsitzung </t>
  </si>
  <si>
    <t>eines laufenden Jahres persönlich erscheinen und etwaige Rückfragen beantworten können.</t>
  </si>
  <si>
    <r>
      <t>Alter</t>
    </r>
    <r>
      <rPr>
        <b/>
        <sz val="8"/>
        <rFont val="DLRG-Jugend Sans"/>
      </rPr>
      <t xml:space="preserve">
(zu Beginn der Veranstaltung)</t>
    </r>
  </si>
  <si>
    <t>&lt;Name OG 1&gt;</t>
  </si>
  <si>
    <t>&lt;Name OG 2&gt;</t>
  </si>
  <si>
    <t>&lt;Name OG 3&gt;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</si>
</sst>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44" formatCode="_-* #,##0.00\ &quot;€&quot;_-;\-* #,##0.00\ &quot;€&quot;_-;_-* &quot;-&quot;??\ &quot;€&quot;_-;_-@_-"/>
  </numFmts>
  <fonts count="66">
    <font>
      <sz val="10"/>
      <name val="Arial"/>
    </font>
    <font>
      <sz val="11"/>
      <color theme="1"/>
      <name val="Calibri"/>
      <family val="2"/>
      <scheme val="minor"/>
    </font>
    <font>
      <b/>
      <sz val="18"/>
      <name val="DLRG-Jugend Sans"/>
      <family val="2"/>
    </font>
    <font>
      <b/>
      <sz val="12"/>
      <name val="DLRG-Jugend Sans"/>
      <family val="2"/>
    </font>
    <font>
      <sz val="12"/>
      <name val="DLRG-Jugend Sans"/>
      <family val="2"/>
    </font>
    <font>
      <sz val="10"/>
      <name val="DLRG-Jugend Sans"/>
      <family val="2"/>
    </font>
    <font>
      <sz val="10"/>
      <name val="Arial"/>
      <family val="2"/>
    </font>
    <font>
      <sz val="12"/>
      <name val="Arial"/>
      <family val="2"/>
    </font>
    <font>
      <sz val="7"/>
      <name val="Arial"/>
      <family val="2"/>
    </font>
    <font>
      <b/>
      <sz val="12"/>
      <name val="Arial"/>
      <family val="2"/>
    </font>
    <font>
      <b/>
      <sz val="10"/>
      <name val="Arial"/>
      <family val="2"/>
    </font>
    <font>
      <b/>
      <sz val="8"/>
      <name val="Arial"/>
      <family val="2"/>
    </font>
    <font>
      <sz val="10"/>
      <name val="Arial"/>
    </font>
    <font>
      <sz val="6"/>
      <name val="Arial"/>
      <family val="2"/>
    </font>
    <font>
      <sz val="9"/>
      <color indexed="81"/>
      <name val="Tahoma"/>
      <family val="2"/>
    </font>
    <font>
      <b/>
      <sz val="9"/>
      <color indexed="81"/>
      <name val="Tahoma"/>
      <family val="2"/>
    </font>
    <font>
      <b/>
      <sz val="9"/>
      <name val="Arial"/>
      <family val="2"/>
    </font>
    <font>
      <sz val="11"/>
      <name val="Arial"/>
      <family val="2"/>
    </font>
    <font>
      <b/>
      <u/>
      <sz val="12"/>
      <name val="Arial"/>
      <family val="2"/>
    </font>
    <font>
      <b/>
      <sz val="14"/>
      <name val="Calibri"/>
      <family val="2"/>
    </font>
    <font>
      <i/>
      <sz val="8"/>
      <name val="Arial"/>
      <family val="2"/>
    </font>
    <font>
      <b/>
      <sz val="11"/>
      <name val="Arial"/>
      <family val="2"/>
    </font>
    <font>
      <sz val="12"/>
      <name val="DLRG-Jugend Sans"/>
    </font>
    <font>
      <b/>
      <i/>
      <sz val="9"/>
      <color rgb="FFFF0000"/>
      <name val="Arial"/>
      <family val="2"/>
    </font>
    <font>
      <b/>
      <i/>
      <sz val="10"/>
      <color rgb="FFFF0000"/>
      <name val="Arial"/>
      <family val="2"/>
    </font>
    <font>
      <b/>
      <i/>
      <sz val="8"/>
      <name val="Arial"/>
      <family val="2"/>
    </font>
    <font>
      <u/>
      <sz val="9"/>
      <color indexed="81"/>
      <name val="Tahoma"/>
      <family val="2"/>
    </font>
    <font>
      <sz val="10"/>
      <color theme="0"/>
      <name val="Arial"/>
      <family val="2"/>
    </font>
    <font>
      <u/>
      <sz val="12"/>
      <name val="Arial"/>
      <family val="2"/>
    </font>
    <font>
      <b/>
      <sz val="8"/>
      <name val="DLRG-Jugend Sans"/>
    </font>
    <font>
      <b/>
      <i/>
      <u/>
      <sz val="11"/>
      <color rgb="FFFF0000"/>
      <name val="Arial"/>
      <family val="2"/>
    </font>
    <font>
      <u/>
      <sz val="10"/>
      <color theme="10"/>
      <name val="Arial"/>
    </font>
    <font>
      <b/>
      <sz val="12"/>
      <name val="DLRG-Jugend Sans"/>
    </font>
    <font>
      <sz val="10"/>
      <color rgb="FFFF0000"/>
      <name val="Arial"/>
      <family val="2"/>
    </font>
    <font>
      <b/>
      <i/>
      <u/>
      <sz val="16"/>
      <color theme="1"/>
      <name val="Arial"/>
      <family val="2"/>
    </font>
    <font>
      <b/>
      <i/>
      <sz val="10"/>
      <name val="Arial"/>
      <family val="2"/>
    </font>
    <font>
      <b/>
      <u/>
      <sz val="16"/>
      <color theme="1"/>
      <name val="Calibri"/>
      <family val="2"/>
    </font>
    <font>
      <b/>
      <u/>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DLRG-Jugend Sans"/>
      <family val="2"/>
    </font>
    <font>
      <b/>
      <i/>
      <sz val="16"/>
      <color theme="1"/>
      <name val="Arial"/>
      <family val="2"/>
    </font>
    <font>
      <b/>
      <i/>
      <sz val="16"/>
      <color theme="1"/>
      <name val="Calibri"/>
      <family val="2"/>
      <scheme val="minor"/>
    </font>
    <font>
      <b/>
      <i/>
      <sz val="6"/>
      <color rgb="FFFF0000"/>
      <name val="Arial"/>
      <family val="2"/>
    </font>
    <font>
      <sz val="10"/>
      <name val="Calibri"/>
      <family val="2"/>
    </font>
    <font>
      <u/>
      <sz val="10"/>
      <color rgb="FF0070C0"/>
      <name val="Arial"/>
      <family val="2"/>
    </font>
    <font>
      <b/>
      <sz val="11"/>
      <color rgb="FFFF0000"/>
      <name val="Calibri"/>
      <family val="2"/>
    </font>
    <font>
      <b/>
      <sz val="26"/>
      <name val="DLRG-Jugend Sans"/>
    </font>
    <font>
      <b/>
      <sz val="18"/>
      <name val="DLRG-Jugend Sans"/>
    </font>
    <font>
      <b/>
      <u/>
      <sz val="10"/>
      <color theme="10"/>
      <name val="Arial"/>
      <family val="2"/>
    </font>
    <font>
      <sz val="12"/>
      <color theme="0"/>
      <name val="DLRG-Jugend Sans"/>
      <family val="2"/>
    </font>
    <font>
      <b/>
      <sz val="12"/>
      <color theme="0"/>
      <name val="DLRG-Jugend Sans"/>
      <family val="2"/>
    </font>
  </fonts>
  <fills count="41">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dotted">
        <color auto="1"/>
      </top>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indexed="64"/>
      </left>
      <right style="thin">
        <color indexed="64"/>
      </right>
      <top style="thin">
        <color indexed="64"/>
      </top>
      <bottom style="thin">
        <color indexed="64"/>
      </bottom>
      <diagonal/>
    </border>
  </borders>
  <cellStyleXfs count="46">
    <xf numFmtId="0" fontId="0" fillId="0" borderId="0"/>
    <xf numFmtId="44" fontId="12" fillId="0" borderId="0" applyFont="0" applyFill="0" applyBorder="0" applyAlignment="0" applyProtection="0"/>
    <xf numFmtId="9" fontId="12" fillId="0" borderId="0" applyFont="0" applyFill="0" applyBorder="0" applyAlignment="0" applyProtection="0"/>
    <xf numFmtId="0" fontId="31"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0" borderId="19" applyNumberFormat="0" applyFill="0" applyAlignment="0" applyProtection="0"/>
    <xf numFmtId="0" fontId="40" fillId="0" borderId="20" applyNumberFormat="0" applyFill="0" applyAlignment="0" applyProtection="0"/>
    <xf numFmtId="0" fontId="41" fillId="0" borderId="21" applyNumberFormat="0" applyFill="0" applyAlignment="0" applyProtection="0"/>
    <xf numFmtId="0" fontId="41" fillId="0" borderId="0" applyNumberFormat="0" applyFill="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2" borderId="22" applyNumberFormat="0" applyAlignment="0" applyProtection="0"/>
    <xf numFmtId="0" fontId="46" fillId="13" borderId="23" applyNumberFormat="0" applyAlignment="0" applyProtection="0"/>
    <xf numFmtId="0" fontId="47" fillId="13" borderId="22" applyNumberFormat="0" applyAlignment="0" applyProtection="0"/>
    <xf numFmtId="0" fontId="48" fillId="0" borderId="24" applyNumberFormat="0" applyFill="0" applyAlignment="0" applyProtection="0"/>
    <xf numFmtId="0" fontId="49" fillId="14" borderId="25"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27" applyNumberFormat="0" applyFill="0" applyAlignment="0" applyProtection="0"/>
    <xf numFmtId="0" fontId="5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5" borderId="26" applyNumberFormat="0" applyFont="0" applyAlignment="0" applyProtection="0"/>
  </cellStyleXfs>
  <cellXfs count="382">
    <xf numFmtId="0" fontId="0" fillId="0" borderId="0" xfId="0"/>
    <xf numFmtId="0" fontId="2" fillId="0" borderId="0" xfId="0" applyFont="1"/>
    <xf numFmtId="0" fontId="4" fillId="0" borderId="0" xfId="0" applyFont="1"/>
    <xf numFmtId="0" fontId="4" fillId="0" borderId="0" xfId="0" applyFont="1" applyAlignment="1">
      <alignment horizontal="left"/>
    </xf>
    <xf numFmtId="0" fontId="3" fillId="0" borderId="0" xfId="0" applyFont="1" applyAlignment="1">
      <alignment horizontal="left"/>
    </xf>
    <xf numFmtId="0" fontId="4" fillId="0" borderId="0" xfId="0" applyFont="1" applyAlignment="1">
      <alignment horizontal="center"/>
    </xf>
    <xf numFmtId="0" fontId="3" fillId="0" borderId="0" xfId="0" applyFont="1" applyAlignment="1">
      <alignment horizontal="center" vertical="center"/>
    </xf>
    <xf numFmtId="0" fontId="10" fillId="0" borderId="0" xfId="0" applyFont="1" applyAlignment="1">
      <alignment horizontal="left" vertical="top"/>
    </xf>
    <xf numFmtId="0" fontId="0" fillId="0" borderId="0" xfId="0" applyAlignment="1">
      <alignment vertical="center"/>
    </xf>
    <xf numFmtId="0" fontId="0" fillId="0" borderId="7" xfId="0" applyBorder="1"/>
    <xf numFmtId="0" fontId="6" fillId="0" borderId="0" xfId="0" applyFont="1"/>
    <xf numFmtId="0" fontId="0" fillId="0" borderId="10" xfId="0" applyBorder="1"/>
    <xf numFmtId="0" fontId="8" fillId="0" borderId="8" xfId="0" applyFont="1" applyBorder="1"/>
    <xf numFmtId="0" fontId="0" fillId="0" borderId="8" xfId="0" applyBorder="1"/>
    <xf numFmtId="0" fontId="0" fillId="0" borderId="9" xfId="0" applyBorder="1"/>
    <xf numFmtId="0" fontId="0" fillId="0" borderId="11" xfId="0" applyBorder="1"/>
    <xf numFmtId="0" fontId="8" fillId="0" borderId="0" xfId="0" applyFont="1"/>
    <xf numFmtId="0" fontId="0" fillId="0" borderId="12" xfId="0" applyBorder="1"/>
    <xf numFmtId="0" fontId="7" fillId="0" borderId="0" xfId="0" applyFont="1"/>
    <xf numFmtId="0" fontId="10" fillId="0" borderId="0" xfId="0" applyFont="1"/>
    <xf numFmtId="0" fontId="9" fillId="0" borderId="0" xfId="0" applyFont="1"/>
    <xf numFmtId="0" fontId="13" fillId="0" borderId="0" xfId="0" applyFont="1"/>
    <xf numFmtId="0" fontId="0" fillId="0" borderId="11" xfId="0" applyBorder="1" applyAlignment="1">
      <alignment vertical="center"/>
    </xf>
    <xf numFmtId="0" fontId="0" fillId="0" borderId="12" xfId="0"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6" fontId="7" fillId="0" borderId="0" xfId="0" quotePrefix="1" applyNumberFormat="1" applyFont="1" applyAlignment="1">
      <alignment vertical="center"/>
    </xf>
    <xf numFmtId="0" fontId="18" fillId="0" borderId="0" xfId="0" applyFont="1"/>
    <xf numFmtId="0" fontId="0" fillId="0" borderId="6" xfId="0" applyBorder="1"/>
    <xf numFmtId="0" fontId="0" fillId="0" borderId="3" xfId="0" applyBorder="1"/>
    <xf numFmtId="0" fontId="19" fillId="0" borderId="0" xfId="0" applyFont="1" applyAlignment="1">
      <alignment horizontal="center" vertical="center"/>
    </xf>
    <xf numFmtId="0" fontId="0" fillId="0" borderId="13" xfId="0" applyBorder="1"/>
    <xf numFmtId="0" fontId="7" fillId="0" borderId="7" xfId="0" applyFont="1" applyBorder="1"/>
    <xf numFmtId="0" fontId="0" fillId="0" borderId="14" xfId="0" applyBorder="1"/>
    <xf numFmtId="0" fontId="0" fillId="0" borderId="15" xfId="0" applyBorder="1"/>
    <xf numFmtId="0" fontId="7" fillId="0" borderId="0" xfId="0" applyFont="1" applyAlignment="1">
      <alignment horizontal="right" vertical="center"/>
    </xf>
    <xf numFmtId="0" fontId="3" fillId="0" borderId="2" xfId="0" applyFont="1" applyBorder="1" applyAlignment="1">
      <alignment horizontal="center" vertical="top"/>
    </xf>
    <xf numFmtId="0" fontId="4" fillId="0" borderId="0" xfId="0" applyFont="1" applyAlignment="1">
      <alignment vertical="center"/>
    </xf>
    <xf numFmtId="0" fontId="4" fillId="5" borderId="0" xfId="0" applyFont="1" applyFill="1" applyAlignment="1">
      <alignment horizontal="center" vertical="center"/>
    </xf>
    <xf numFmtId="0" fontId="23" fillId="0" borderId="0" xfId="0" applyFont="1" applyAlignment="1">
      <alignment horizontal="left" vertical="center"/>
    </xf>
    <xf numFmtId="0" fontId="24" fillId="0" borderId="8" xfId="0" applyFont="1" applyBorder="1" applyAlignment="1">
      <alignment vertical="center"/>
    </xf>
    <xf numFmtId="0" fontId="7" fillId="3" borderId="2" xfId="0" applyFont="1" applyFill="1" applyBorder="1" applyAlignment="1">
      <alignment horizontal="left" vertical="center"/>
    </xf>
    <xf numFmtId="0" fontId="22" fillId="0" borderId="1" xfId="0" applyFont="1" applyBorder="1" applyAlignment="1">
      <alignment horizontal="center" vertical="center"/>
    </xf>
    <xf numFmtId="0" fontId="4" fillId="3" borderId="2" xfId="0" applyFont="1" applyFill="1" applyBorder="1" applyAlignment="1">
      <alignment horizontal="center" vertical="center"/>
    </xf>
    <xf numFmtId="0" fontId="27" fillId="0" borderId="0" xfId="0" applyFont="1" applyAlignment="1">
      <alignment horizontal="center" vertical="center"/>
    </xf>
    <xf numFmtId="0" fontId="0" fillId="0" borderId="2" xfId="0" applyBorder="1"/>
    <xf numFmtId="0" fontId="9" fillId="0" borderId="8" xfId="0" applyFont="1" applyBorder="1"/>
    <xf numFmtId="0" fontId="20" fillId="0" borderId="8" xfId="0" applyFont="1" applyBorder="1"/>
    <xf numFmtId="0" fontId="24" fillId="0" borderId="0" xfId="0" applyFont="1" applyAlignment="1">
      <alignment vertical="center"/>
    </xf>
    <xf numFmtId="0" fontId="7" fillId="3" borderId="2" xfId="0" applyFont="1" applyFill="1" applyBorder="1" applyAlignment="1">
      <alignment horizontal="center" vertical="center"/>
    </xf>
    <xf numFmtId="9" fontId="7" fillId="3" borderId="2" xfId="2" applyFont="1" applyFill="1" applyBorder="1" applyAlignment="1">
      <alignment horizontal="center" vertical="center"/>
    </xf>
    <xf numFmtId="0" fontId="7" fillId="0" borderId="0" xfId="0" applyFont="1" applyAlignment="1">
      <alignment vertical="top" wrapText="1"/>
    </xf>
    <xf numFmtId="0" fontId="2" fillId="0" borderId="0" xfId="0" applyFont="1" applyAlignment="1">
      <alignment vertical="center" wrapText="1"/>
    </xf>
    <xf numFmtId="0" fontId="0" fillId="0" borderId="0" xfId="0" applyAlignment="1">
      <alignment vertical="top"/>
    </xf>
    <xf numFmtId="0" fontId="6" fillId="0" borderId="0" xfId="0" applyFont="1" applyAlignment="1">
      <alignment horizontal="left" vertical="center"/>
    </xf>
    <xf numFmtId="0" fontId="6" fillId="0" borderId="7" xfId="0" applyFont="1" applyBorder="1"/>
    <xf numFmtId="0" fontId="30" fillId="0" borderId="0" xfId="0" applyFont="1"/>
    <xf numFmtId="0" fontId="4" fillId="7" borderId="2" xfId="0" applyFont="1" applyFill="1" applyBorder="1" applyAlignment="1">
      <alignment horizontal="left" vertical="center"/>
    </xf>
    <xf numFmtId="0" fontId="32" fillId="7" borderId="4" xfId="0" applyFont="1" applyFill="1" applyBorder="1" applyAlignment="1">
      <alignment horizontal="center" vertical="center"/>
    </xf>
    <xf numFmtId="0" fontId="32" fillId="7" borderId="1" xfId="0" applyFont="1" applyFill="1" applyBorder="1" applyAlignment="1">
      <alignment horizontal="center" vertical="center"/>
    </xf>
    <xf numFmtId="0" fontId="24" fillId="0" borderId="0" xfId="0" applyFont="1"/>
    <xf numFmtId="0" fontId="6" fillId="0" borderId="0" xfId="0" applyFont="1" applyAlignment="1">
      <alignment vertical="center"/>
    </xf>
    <xf numFmtId="0" fontId="9" fillId="0" borderId="0" xfId="0" applyFont="1" applyAlignment="1">
      <alignment vertical="center"/>
    </xf>
    <xf numFmtId="0" fontId="6" fillId="0" borderId="7" xfId="0" applyFont="1" applyBorder="1" applyAlignment="1">
      <alignment vertical="center"/>
    </xf>
    <xf numFmtId="0" fontId="0" fillId="0" borderId="5" xfId="0" applyBorder="1"/>
    <xf numFmtId="0" fontId="21" fillId="0" borderId="0" xfId="0" applyFont="1"/>
    <xf numFmtId="0" fontId="33" fillId="0" borderId="0" xfId="0" applyFont="1"/>
    <xf numFmtId="0" fontId="31" fillId="0" borderId="0" xfId="3" applyAlignment="1" applyProtection="1"/>
    <xf numFmtId="0" fontId="9" fillId="8" borderId="0" xfId="0" applyFont="1" applyFill="1" applyAlignment="1">
      <alignment vertical="center"/>
    </xf>
    <xf numFmtId="0" fontId="0" fillId="8" borderId="0" xfId="0" applyFill="1"/>
    <xf numFmtId="0" fontId="34" fillId="8" borderId="0" xfId="0" quotePrefix="1" applyFont="1" applyFill="1" applyAlignment="1">
      <alignment vertical="center"/>
    </xf>
    <xf numFmtId="0" fontId="33" fillId="0" borderId="10" xfId="0" applyFont="1" applyBorder="1"/>
    <xf numFmtId="0" fontId="33" fillId="0" borderId="8" xfId="0" applyFont="1" applyBorder="1"/>
    <xf numFmtId="0" fontId="33" fillId="0" borderId="9" xfId="0" applyFont="1" applyBorder="1"/>
    <xf numFmtId="0" fontId="33" fillId="0" borderId="11" xfId="0" applyFont="1" applyBorder="1"/>
    <xf numFmtId="0" fontId="33" fillId="0" borderId="12" xfId="0" applyFont="1" applyBorder="1"/>
    <xf numFmtId="0" fontId="33" fillId="0" borderId="11" xfId="0" applyFont="1" applyBorder="1" applyAlignment="1">
      <alignment vertical="center"/>
    </xf>
    <xf numFmtId="0" fontId="33" fillId="0" borderId="6" xfId="0" applyFont="1" applyBorder="1"/>
    <xf numFmtId="0" fontId="33" fillId="0" borderId="7" xfId="0" applyFont="1" applyBorder="1"/>
    <xf numFmtId="0" fontId="33" fillId="0" borderId="3" xfId="0" applyFont="1" applyBorder="1"/>
    <xf numFmtId="0" fontId="9" fillId="8" borderId="10" xfId="0" applyFont="1" applyFill="1" applyBorder="1" applyAlignment="1">
      <alignment vertical="center"/>
    </xf>
    <xf numFmtId="0" fontId="0" fillId="8" borderId="8" xfId="0" applyFill="1" applyBorder="1"/>
    <xf numFmtId="0" fontId="10" fillId="8" borderId="8" xfId="0" applyFont="1" applyFill="1" applyBorder="1" applyAlignment="1">
      <alignment vertical="center"/>
    </xf>
    <xf numFmtId="0" fontId="0" fillId="8" borderId="9" xfId="0" applyFill="1" applyBorder="1"/>
    <xf numFmtId="0" fontId="34" fillId="8" borderId="6" xfId="0" quotePrefix="1" applyFont="1" applyFill="1" applyBorder="1" applyAlignment="1">
      <alignment vertical="center"/>
    </xf>
    <xf numFmtId="0" fontId="0" fillId="8" borderId="7" xfId="0" applyFill="1" applyBorder="1"/>
    <xf numFmtId="0" fontId="0" fillId="8" borderId="3" xfId="0" applyFill="1" applyBorder="1"/>
    <xf numFmtId="0" fontId="10" fillId="8" borderId="0" xfId="0" applyFont="1" applyFill="1" applyAlignment="1">
      <alignment vertical="center"/>
    </xf>
    <xf numFmtId="0" fontId="0" fillId="0" borderId="0" xfId="0" applyAlignment="1">
      <alignment horizontal="left"/>
    </xf>
    <xf numFmtId="0" fontId="16" fillId="0" borderId="0" xfId="0" applyFont="1" applyAlignment="1">
      <alignment vertical="center"/>
    </xf>
    <xf numFmtId="0" fontId="10" fillId="0" borderId="0" xfId="0" applyFont="1" applyAlignment="1">
      <alignment vertical="center"/>
    </xf>
    <xf numFmtId="14" fontId="10" fillId="0" borderId="0" xfId="0" applyNumberFormat="1" applyFont="1" applyAlignment="1">
      <alignment vertical="center" wrapText="1"/>
    </xf>
    <xf numFmtId="0" fontId="3" fillId="0" borderId="0" xfId="0" applyFont="1" applyAlignment="1">
      <alignment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55" fillId="8" borderId="0" xfId="0" quotePrefix="1" applyFont="1" applyFill="1" applyAlignment="1">
      <alignment vertical="center"/>
    </xf>
    <xf numFmtId="0" fontId="60" fillId="0" borderId="0" xfId="0" applyFont="1" applyAlignment="1">
      <alignment horizontal="center" vertical="center"/>
    </xf>
    <xf numFmtId="0" fontId="35" fillId="0" borderId="0" xfId="0" applyFont="1"/>
    <xf numFmtId="0" fontId="35" fillId="0" borderId="0" xfId="0" applyFont="1" applyAlignment="1">
      <alignment vertical="center"/>
    </xf>
    <xf numFmtId="0" fontId="24" fillId="0" borderId="0" xfId="0" applyFont="1" applyAlignment="1">
      <alignment vertical="top" wrapText="1"/>
    </xf>
    <xf numFmtId="0" fontId="24" fillId="0" borderId="12" xfId="0" applyFont="1" applyBorder="1" applyAlignment="1">
      <alignment vertical="top" wrapText="1"/>
    </xf>
    <xf numFmtId="0" fontId="20" fillId="0" borderId="11" xfId="0" quotePrefix="1" applyFont="1" applyBorder="1" applyAlignment="1">
      <alignment horizontal="center"/>
    </xf>
    <xf numFmtId="0" fontId="20" fillId="0" borderId="0" xfId="0" quotePrefix="1" applyFont="1" applyAlignment="1">
      <alignment horizontal="center"/>
    </xf>
    <xf numFmtId="0" fontId="20" fillId="0" borderId="12" xfId="0" quotePrefix="1" applyFont="1" applyBorder="1" applyAlignment="1">
      <alignment horizontal="center"/>
    </xf>
    <xf numFmtId="0" fontId="35" fillId="0" borderId="0" xfId="0" applyFont="1" applyAlignment="1">
      <alignment horizontal="left" vertical="top" wrapText="1"/>
    </xf>
    <xf numFmtId="0" fontId="7" fillId="0" borderId="8" xfId="0" applyFont="1" applyBorder="1" applyAlignment="1">
      <alignment vertical="center"/>
    </xf>
    <xf numFmtId="0" fontId="4" fillId="0" borderId="4" xfId="0" applyFont="1" applyBorder="1" applyAlignment="1">
      <alignment vertical="center"/>
    </xf>
    <xf numFmtId="0" fontId="7" fillId="3" borderId="2" xfId="0" applyFont="1" applyFill="1" applyBorder="1" applyAlignment="1">
      <alignment vertical="center"/>
    </xf>
    <xf numFmtId="0" fontId="20" fillId="0" borderId="10" xfId="0" quotePrefix="1" applyFont="1" applyBorder="1" applyAlignment="1">
      <alignment horizontal="center"/>
    </xf>
    <xf numFmtId="0" fontId="20" fillId="0" borderId="8" xfId="0" quotePrefix="1" applyFont="1" applyBorder="1" applyAlignment="1">
      <alignment horizontal="center"/>
    </xf>
    <xf numFmtId="0" fontId="20" fillId="0" borderId="9" xfId="0" quotePrefix="1" applyFont="1" applyBorder="1" applyAlignment="1">
      <alignment horizontal="center"/>
    </xf>
    <xf numFmtId="0" fontId="20" fillId="0" borderId="7" xfId="0" quotePrefix="1" applyFont="1" applyBorder="1" applyAlignment="1">
      <alignment horizontal="center"/>
    </xf>
    <xf numFmtId="0" fontId="20" fillId="0" borderId="3" xfId="0" quotePrefix="1" applyFont="1" applyBorder="1" applyAlignment="1">
      <alignment horizontal="center"/>
    </xf>
    <xf numFmtId="0" fontId="16" fillId="0" borderId="0" xfId="0" applyFont="1" applyAlignment="1">
      <alignment horizontal="center" vertical="center"/>
    </xf>
    <xf numFmtId="0" fontId="17" fillId="0" borderId="0" xfId="0" applyFont="1" applyAlignment="1">
      <alignment horizontal="center" vertical="center"/>
    </xf>
    <xf numFmtId="44" fontId="17" fillId="0" borderId="0" xfId="1" applyFont="1" applyFill="1" applyBorder="1" applyAlignment="1">
      <alignment horizontal="center" vertical="center"/>
    </xf>
    <xf numFmtId="44" fontId="21" fillId="0" borderId="0" xfId="1" applyFont="1" applyFill="1" applyBorder="1" applyAlignment="1">
      <alignment horizontal="center" vertical="center"/>
    </xf>
    <xf numFmtId="0" fontId="24" fillId="0" borderId="7" xfId="0" applyFont="1" applyBorder="1" applyAlignment="1">
      <alignment vertical="top" wrapText="1"/>
    </xf>
    <xf numFmtId="0" fontId="31" fillId="0" borderId="0" xfId="3" applyFill="1" applyBorder="1" applyAlignment="1" applyProtection="1">
      <alignment vertical="center" wrapText="1"/>
    </xf>
    <xf numFmtId="0" fontId="64" fillId="0" borderId="0" xfId="0" applyFont="1" applyAlignment="1">
      <alignment vertical="center"/>
    </xf>
    <xf numFmtId="0" fontId="27" fillId="0" borderId="12" xfId="0" applyFont="1" applyBorder="1"/>
    <xf numFmtId="0" fontId="6" fillId="0" borderId="12" xfId="0" applyFont="1" applyBorder="1"/>
    <xf numFmtId="0" fontId="6" fillId="0" borderId="2" xfId="0" applyFont="1" applyBorder="1"/>
    <xf numFmtId="0" fontId="6" fillId="0" borderId="12" xfId="0" applyFont="1" applyBorder="1" applyAlignment="1">
      <alignment horizontal="left" vertical="center"/>
    </xf>
    <xf numFmtId="0" fontId="6" fillId="0" borderId="12" xfId="0" applyFont="1" applyBorder="1" applyAlignment="1">
      <alignment vertical="center"/>
    </xf>
    <xf numFmtId="0" fontId="6" fillId="0" borderId="0" xfId="0" applyFont="1" applyAlignment="1">
      <alignment vertical="top"/>
    </xf>
    <xf numFmtId="0" fontId="6" fillId="0" borderId="12" xfId="0" applyFont="1" applyBorder="1" applyAlignment="1">
      <alignment vertical="top"/>
    </xf>
    <xf numFmtId="0" fontId="6" fillId="0" borderId="11" xfId="0" applyFont="1" applyBorder="1"/>
    <xf numFmtId="0" fontId="6" fillId="0" borderId="11" xfId="0" applyFont="1" applyBorder="1" applyAlignment="1">
      <alignment vertical="center"/>
    </xf>
    <xf numFmtId="0" fontId="6" fillId="0" borderId="8" xfId="0" applyFont="1" applyBorder="1"/>
    <xf numFmtId="0" fontId="6" fillId="0" borderId="9" xfId="0" applyFont="1" applyBorder="1"/>
    <xf numFmtId="0" fontId="6" fillId="0" borderId="10" xfId="0" applyFont="1" applyBorder="1"/>
    <xf numFmtId="0" fontId="6" fillId="0" borderId="6" xfId="0" applyFont="1" applyBorder="1"/>
    <xf numFmtId="0" fontId="24" fillId="0" borderId="0" xfId="0" applyFont="1" applyAlignment="1">
      <alignment horizontal="left" vertical="top" wrapText="1"/>
    </xf>
    <xf numFmtId="0" fontId="7" fillId="0" borderId="0" xfId="0" applyFont="1" applyAlignment="1">
      <alignment horizontal="left" vertical="center"/>
    </xf>
    <xf numFmtId="0" fontId="11" fillId="0" borderId="7" xfId="0" applyFont="1" applyBorder="1"/>
    <xf numFmtId="0" fontId="65" fillId="0" borderId="0" xfId="0" applyFont="1" applyAlignment="1">
      <alignment vertical="center"/>
    </xf>
    <xf numFmtId="0" fontId="27" fillId="0" borderId="0" xfId="0" applyFont="1"/>
    <xf numFmtId="0" fontId="10" fillId="2" borderId="2"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vertical="center"/>
      <protection locked="0"/>
    </xf>
    <xf numFmtId="14" fontId="4" fillId="2" borderId="2" xfId="0" applyNumberFormat="1" applyFont="1" applyFill="1" applyBorder="1" applyAlignment="1" applyProtection="1">
      <alignment vertical="center"/>
      <protection locked="0"/>
    </xf>
    <xf numFmtId="0" fontId="0" fillId="0" borderId="11" xfId="0" applyBorder="1" applyProtection="1">
      <protection locked="0"/>
    </xf>
    <xf numFmtId="0" fontId="64" fillId="0" borderId="0" xfId="0" applyFont="1" applyAlignment="1" applyProtection="1">
      <alignment vertical="center"/>
      <protection locked="0"/>
    </xf>
    <xf numFmtId="0" fontId="27" fillId="0" borderId="12" xfId="0" applyFont="1" applyBorder="1" applyProtection="1">
      <protection locked="0"/>
    </xf>
    <xf numFmtId="0" fontId="0" fillId="0" borderId="0" xfId="0" applyProtection="1">
      <protection locked="0"/>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1"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1" xfId="0" applyFill="1" applyBorder="1" applyAlignment="1">
      <alignment horizontal="center"/>
    </xf>
    <xf numFmtId="0" fontId="63" fillId="8" borderId="4" xfId="3" applyFont="1" applyFill="1" applyBorder="1" applyAlignment="1" applyProtection="1">
      <alignment horizontal="center" vertical="center"/>
    </xf>
    <xf numFmtId="0" fontId="63" fillId="8" borderId="5" xfId="3" applyFont="1" applyFill="1" applyBorder="1" applyAlignment="1" applyProtection="1">
      <alignment horizontal="center" vertical="center"/>
    </xf>
    <xf numFmtId="0" fontId="63" fillId="8" borderId="1" xfId="3" applyFont="1" applyFill="1" applyBorder="1" applyAlignment="1" applyProtection="1">
      <alignment horizontal="center" vertical="center"/>
    </xf>
    <xf numFmtId="0" fontId="31" fillId="40" borderId="0" xfId="3" applyFill="1" applyAlignment="1" applyProtection="1">
      <alignment horizontal="center" vertical="center"/>
    </xf>
    <xf numFmtId="0" fontId="0" fillId="40" borderId="4" xfId="0" applyFill="1" applyBorder="1" applyAlignment="1">
      <alignment horizontal="center" vertical="center"/>
    </xf>
    <xf numFmtId="0" fontId="0" fillId="40" borderId="5" xfId="0" applyFill="1" applyBorder="1" applyAlignment="1">
      <alignment horizontal="center" vertical="center"/>
    </xf>
    <xf numFmtId="0" fontId="0" fillId="40" borderId="1" xfId="0"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21" fillId="6" borderId="2" xfId="0" applyFont="1" applyFill="1" applyBorder="1" applyAlignment="1">
      <alignment horizontal="center" vertical="center" wrapText="1"/>
    </xf>
    <xf numFmtId="0" fontId="7" fillId="3" borderId="10"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3" xfId="0" applyFont="1" applyFill="1" applyBorder="1" applyAlignment="1">
      <alignment horizontal="left" vertical="top" wrapText="1"/>
    </xf>
    <xf numFmtId="0" fontId="63" fillId="8" borderId="4" xfId="3" applyFont="1" applyFill="1" applyBorder="1" applyAlignment="1" applyProtection="1">
      <alignment horizontal="center" vertical="center"/>
      <protection locked="0"/>
    </xf>
    <xf numFmtId="0" fontId="63" fillId="8" borderId="5" xfId="3" applyFont="1" applyFill="1" applyBorder="1" applyAlignment="1" applyProtection="1">
      <alignment horizontal="center" vertical="center"/>
      <protection locked="0"/>
    </xf>
    <xf numFmtId="0" fontId="63" fillId="8" borderId="1" xfId="3"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9" fontId="7" fillId="3" borderId="4" xfId="2" applyFont="1" applyFill="1" applyBorder="1" applyAlignment="1">
      <alignment horizontal="center" vertical="center"/>
    </xf>
    <xf numFmtId="9" fontId="7" fillId="3" borderId="1" xfId="2" applyFont="1" applyFill="1" applyBorder="1" applyAlignment="1">
      <alignment horizontal="center" vertical="center"/>
    </xf>
    <xf numFmtId="0" fontId="20" fillId="0" borderId="11" xfId="0" quotePrefix="1" applyFont="1" applyBorder="1" applyAlignment="1">
      <alignment horizontal="center"/>
    </xf>
    <xf numFmtId="0" fontId="20" fillId="0" borderId="0" xfId="0" quotePrefix="1" applyFont="1" applyAlignment="1">
      <alignment horizontal="center"/>
    </xf>
    <xf numFmtId="0" fontId="20" fillId="0" borderId="12" xfId="0" quotePrefix="1" applyFont="1" applyBorder="1" applyAlignment="1">
      <alignment horizontal="center"/>
    </xf>
    <xf numFmtId="0" fontId="6" fillId="0" borderId="0" xfId="0" applyFont="1" applyAlignment="1">
      <alignment horizontal="left" vertical="top" wrapText="1"/>
    </xf>
    <xf numFmtId="14" fontId="7" fillId="2" borderId="4" xfId="0" applyNumberFormat="1"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4" fillId="0" borderId="0" xfId="0" applyFont="1" applyAlignment="1">
      <alignment vertical="top" wrapText="1"/>
    </xf>
    <xf numFmtId="0" fontId="17" fillId="3" borderId="4" xfId="0" applyFont="1" applyFill="1" applyBorder="1" applyAlignment="1">
      <alignment horizontal="center" vertical="center"/>
    </xf>
    <xf numFmtId="0" fontId="17" fillId="3" borderId="1" xfId="0" applyFont="1" applyFill="1" applyBorder="1" applyAlignment="1">
      <alignment horizontal="center" vertical="center"/>
    </xf>
    <xf numFmtId="44" fontId="17" fillId="3" borderId="2" xfId="1" applyFont="1" applyFill="1" applyBorder="1" applyAlignment="1">
      <alignment horizontal="center" vertical="center"/>
    </xf>
    <xf numFmtId="14" fontId="7" fillId="2" borderId="6" xfId="0" applyNumberFormat="1" applyFont="1" applyFill="1" applyBorder="1" applyAlignment="1" applyProtection="1">
      <alignment horizontal="center" vertical="center" wrapText="1"/>
      <protection locked="0"/>
    </xf>
    <xf numFmtId="14" fontId="7" fillId="2" borderId="7" xfId="0" applyNumberFormat="1" applyFont="1" applyFill="1" applyBorder="1" applyAlignment="1" applyProtection="1">
      <alignment horizontal="center" vertical="center" wrapText="1"/>
      <protection locked="0"/>
    </xf>
    <xf numFmtId="14" fontId="7" fillId="2" borderId="3" xfId="0" applyNumberFormat="1" applyFont="1" applyFill="1" applyBorder="1" applyAlignment="1" applyProtection="1">
      <alignment horizontal="center" vertical="center" wrapText="1"/>
      <protection locked="0"/>
    </xf>
    <xf numFmtId="14" fontId="7" fillId="2" borderId="4" xfId="0" applyNumberFormat="1" applyFont="1" applyFill="1" applyBorder="1" applyAlignment="1" applyProtection="1">
      <alignment horizontal="left" vertical="center"/>
      <protection locked="0"/>
    </xf>
    <xf numFmtId="0" fontId="7" fillId="3" borderId="1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49" fontId="6" fillId="2" borderId="4" xfId="0" applyNumberFormat="1" applyFont="1" applyFill="1" applyBorder="1" applyAlignment="1" applyProtection="1">
      <alignment vertical="center"/>
      <protection locked="0"/>
    </xf>
    <xf numFmtId="49" fontId="31" fillId="2" borderId="5" xfId="3" applyNumberFormat="1" applyFill="1" applyBorder="1" applyAlignment="1" applyProtection="1">
      <alignment vertical="center"/>
      <protection locked="0"/>
    </xf>
    <xf numFmtId="49" fontId="31" fillId="2" borderId="1" xfId="3" applyNumberFormat="1" applyFill="1" applyBorder="1" applyAlignment="1" applyProtection="1">
      <alignment vertical="center"/>
      <protection locked="0"/>
    </xf>
    <xf numFmtId="0" fontId="25" fillId="3" borderId="2" xfId="0" applyFont="1" applyFill="1" applyBorder="1" applyAlignment="1">
      <alignment horizontal="left" vertical="center" wrapText="1"/>
    </xf>
    <xf numFmtId="0" fontId="63" fillId="8" borderId="10" xfId="3" applyFont="1" applyFill="1" applyBorder="1" applyAlignment="1" applyProtection="1">
      <alignment horizontal="center" vertical="center" wrapText="1"/>
      <protection locked="0"/>
    </xf>
    <xf numFmtId="0" fontId="63" fillId="8" borderId="9" xfId="3" applyFont="1" applyFill="1" applyBorder="1" applyAlignment="1" applyProtection="1">
      <alignment horizontal="center" vertical="center" wrapText="1"/>
      <protection locked="0"/>
    </xf>
    <xf numFmtId="0" fontId="63" fillId="8" borderId="11" xfId="3" applyFont="1" applyFill="1" applyBorder="1" applyAlignment="1" applyProtection="1">
      <alignment horizontal="center" vertical="center" wrapText="1"/>
      <protection locked="0"/>
    </xf>
    <xf numFmtId="0" fontId="63" fillId="8" borderId="12" xfId="3" applyFont="1" applyFill="1" applyBorder="1" applyAlignment="1" applyProtection="1">
      <alignment horizontal="center" vertical="center" wrapText="1"/>
      <protection locked="0"/>
    </xf>
    <xf numFmtId="0" fontId="63" fillId="8" borderId="6" xfId="3" applyFont="1" applyFill="1" applyBorder="1" applyAlignment="1" applyProtection="1">
      <alignment horizontal="center" vertical="center" wrapText="1"/>
      <protection locked="0"/>
    </xf>
    <xf numFmtId="0" fontId="63" fillId="8" borderId="3" xfId="3" applyFont="1" applyFill="1" applyBorder="1" applyAlignment="1" applyProtection="1">
      <alignment horizontal="center" vertical="center" wrapText="1"/>
      <protection locked="0"/>
    </xf>
    <xf numFmtId="0" fontId="35" fillId="0" borderId="0" xfId="0" applyFont="1" applyAlignment="1">
      <alignment horizontal="left" vertical="top" wrapText="1"/>
    </xf>
    <xf numFmtId="0" fontId="31" fillId="40" borderId="0" xfId="3" applyFill="1" applyAlignment="1" applyProtection="1">
      <alignment horizontal="center" vertical="center"/>
      <protection locked="0"/>
    </xf>
    <xf numFmtId="0" fontId="7" fillId="0" borderId="0" xfId="0" applyFont="1" applyAlignment="1">
      <alignment horizontal="center"/>
    </xf>
    <xf numFmtId="0" fontId="7" fillId="0" borderId="12" xfId="0" applyFont="1" applyBorder="1" applyAlignment="1">
      <alignment horizontal="center"/>
    </xf>
    <xf numFmtId="44" fontId="21" fillId="6" borderId="10" xfId="1" applyFont="1" applyFill="1" applyBorder="1" applyAlignment="1">
      <alignment horizontal="center" vertical="center" wrapText="1"/>
    </xf>
    <xf numFmtId="44" fontId="21" fillId="6" borderId="8" xfId="1" applyFont="1" applyFill="1" applyBorder="1" applyAlignment="1">
      <alignment horizontal="center" vertical="center" wrapText="1"/>
    </xf>
    <xf numFmtId="44" fontId="21" fillId="6" borderId="9" xfId="1" applyFont="1" applyFill="1" applyBorder="1" applyAlignment="1">
      <alignment horizontal="center" vertical="center" wrapText="1"/>
    </xf>
    <xf numFmtId="44" fontId="21" fillId="6" borderId="6" xfId="1" applyFont="1" applyFill="1" applyBorder="1" applyAlignment="1">
      <alignment horizontal="center" vertical="center" wrapText="1"/>
    </xf>
    <xf numFmtId="44" fontId="21" fillId="6" borderId="7" xfId="1" applyFont="1" applyFill="1" applyBorder="1" applyAlignment="1">
      <alignment horizontal="center" vertical="center" wrapText="1"/>
    </xf>
    <xf numFmtId="44" fontId="21" fillId="6" borderId="3" xfId="1"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3" xfId="0" applyFont="1" applyFill="1" applyBorder="1" applyAlignment="1">
      <alignment horizontal="center" vertical="center" wrapText="1"/>
    </xf>
    <xf numFmtId="44" fontId="21" fillId="6" borderId="2" xfId="1"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vertical="center"/>
      <protection locked="0"/>
    </xf>
    <xf numFmtId="0" fontId="3" fillId="0" borderId="2" xfId="0" applyFont="1" applyBorder="1" applyAlignment="1">
      <alignment horizontal="center" vertical="center"/>
    </xf>
    <xf numFmtId="0" fontId="10" fillId="3" borderId="17"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12" xfId="0" applyFont="1" applyBorder="1" applyAlignment="1">
      <alignment horizontal="right" vertical="center"/>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5" fillId="0" borderId="2" xfId="0" applyFont="1" applyBorder="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63" fillId="8" borderId="17" xfId="3" applyFont="1" applyFill="1" applyBorder="1" applyAlignment="1" applyProtection="1">
      <alignment horizontal="center" vertical="center" wrapText="1"/>
      <protection locked="0"/>
    </xf>
    <xf numFmtId="0" fontId="63" fillId="8" borderId="18" xfId="3" applyFont="1" applyFill="1" applyBorder="1" applyAlignment="1" applyProtection="1">
      <alignment horizontal="center" vertical="center" wrapText="1"/>
      <protection locked="0"/>
    </xf>
    <xf numFmtId="0" fontId="9" fillId="3" borderId="2" xfId="0" applyFont="1" applyFill="1" applyBorder="1" applyAlignment="1">
      <alignment horizontal="lef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44" fontId="21" fillId="6" borderId="10" xfId="1" applyFont="1" applyFill="1" applyBorder="1" applyAlignment="1">
      <alignment horizontal="center" vertical="center"/>
    </xf>
    <xf numFmtId="44" fontId="21" fillId="6" borderId="8" xfId="1" applyFont="1" applyFill="1" applyBorder="1" applyAlignment="1">
      <alignment horizontal="center" vertical="center"/>
    </xf>
    <xf numFmtId="44" fontId="21" fillId="6" borderId="9" xfId="1" applyFont="1" applyFill="1" applyBorder="1" applyAlignment="1">
      <alignment horizontal="center" vertical="center"/>
    </xf>
    <xf numFmtId="44" fontId="21" fillId="6" borderId="6" xfId="1" applyFont="1" applyFill="1" applyBorder="1" applyAlignment="1">
      <alignment horizontal="center" vertical="center"/>
    </xf>
    <xf numFmtId="44" fontId="21" fillId="6" borderId="7" xfId="1" applyFont="1" applyFill="1" applyBorder="1" applyAlignment="1">
      <alignment horizontal="center" vertical="center"/>
    </xf>
    <xf numFmtId="44" fontId="21" fillId="6" borderId="3" xfId="1" applyFont="1" applyFill="1" applyBorder="1" applyAlignment="1">
      <alignment horizontal="center" vertical="center"/>
    </xf>
    <xf numFmtId="0" fontId="28" fillId="3" borderId="10"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7" fillId="3" borderId="11" xfId="0" applyFont="1" applyFill="1" applyBorder="1" applyAlignment="1">
      <alignment horizontal="left" vertical="top" wrapText="1"/>
    </xf>
    <xf numFmtId="0" fontId="7" fillId="3" borderId="0" xfId="0" applyFont="1" applyFill="1" applyAlignment="1">
      <alignment horizontal="left" vertical="top" wrapText="1"/>
    </xf>
    <xf numFmtId="0" fontId="7" fillId="3" borderId="12" xfId="0" applyFont="1" applyFill="1" applyBorder="1" applyAlignment="1">
      <alignment horizontal="left" vertical="top" wrapText="1"/>
    </xf>
    <xf numFmtId="14" fontId="7" fillId="2" borderId="5" xfId="0" applyNumberFormat="1" applyFont="1" applyFill="1" applyBorder="1" applyAlignment="1" applyProtection="1">
      <alignment horizontal="left" vertical="center"/>
      <protection locked="0"/>
    </xf>
    <xf numFmtId="14" fontId="7" fillId="2" borderId="1" xfId="0" applyNumberFormat="1" applyFont="1" applyFill="1" applyBorder="1" applyAlignment="1" applyProtection="1">
      <alignment horizontal="left" vertical="center"/>
      <protection locked="0"/>
    </xf>
    <xf numFmtId="0" fontId="57" fillId="3" borderId="10" xfId="0" applyFont="1" applyFill="1" applyBorder="1" applyAlignment="1">
      <alignment horizontal="left" vertical="center" wrapText="1"/>
    </xf>
    <xf numFmtId="0" fontId="57" fillId="3" borderId="8" xfId="0" applyFont="1" applyFill="1" applyBorder="1" applyAlignment="1">
      <alignment horizontal="left" vertical="center" wrapText="1"/>
    </xf>
    <xf numFmtId="0" fontId="57" fillId="3" borderId="9" xfId="0" applyFont="1" applyFill="1" applyBorder="1" applyAlignment="1">
      <alignment horizontal="left" vertical="center" wrapText="1"/>
    </xf>
    <xf numFmtId="0" fontId="57" fillId="3" borderId="6" xfId="0" applyFont="1" applyFill="1" applyBorder="1" applyAlignment="1">
      <alignment horizontal="left" vertical="center" wrapText="1"/>
    </xf>
    <xf numFmtId="0" fontId="57" fillId="3" borderId="7" xfId="0" applyFont="1" applyFill="1" applyBorder="1" applyAlignment="1">
      <alignment horizontal="left" vertical="center" wrapText="1"/>
    </xf>
    <xf numFmtId="0" fontId="57" fillId="3" borderId="3" xfId="0" applyFont="1" applyFill="1" applyBorder="1" applyAlignment="1">
      <alignment horizontal="left" vertical="center" wrapText="1"/>
    </xf>
    <xf numFmtId="2" fontId="7" fillId="2" borderId="4" xfId="0" applyNumberFormat="1" applyFont="1" applyFill="1" applyBorder="1" applyAlignment="1" applyProtection="1">
      <alignment horizontal="left" vertical="center"/>
      <protection locked="0"/>
    </xf>
    <xf numFmtId="2" fontId="7" fillId="2" borderId="5" xfId="0" applyNumberFormat="1" applyFont="1" applyFill="1" applyBorder="1" applyAlignment="1" applyProtection="1">
      <alignment horizontal="left" vertical="center"/>
      <protection locked="0"/>
    </xf>
    <xf numFmtId="2" fontId="7" fillId="2" borderId="1" xfId="0" applyNumberFormat="1" applyFont="1" applyFill="1" applyBorder="1" applyAlignment="1" applyProtection="1">
      <alignment horizontal="left" vertical="center"/>
      <protection locked="0"/>
    </xf>
    <xf numFmtId="0" fontId="6" fillId="0" borderId="12" xfId="0" applyFont="1" applyBorder="1" applyAlignment="1">
      <alignment horizontal="left" vertical="top" wrapText="1"/>
    </xf>
    <xf numFmtId="0" fontId="7" fillId="3" borderId="10"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14" fontId="7" fillId="2" borderId="5" xfId="0" applyNumberFormat="1" applyFont="1" applyFill="1" applyBorder="1" applyAlignment="1" applyProtection="1">
      <alignment horizontal="center" vertical="center"/>
      <protection locked="0"/>
    </xf>
    <xf numFmtId="14" fontId="7" fillId="2" borderId="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4" fillId="2" borderId="5" xfId="0" applyFont="1" applyFill="1" applyBorder="1" applyAlignment="1" applyProtection="1">
      <alignment horizontal="left" vertical="center"/>
      <protection locked="0"/>
    </xf>
    <xf numFmtId="0" fontId="9" fillId="0" borderId="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9" fillId="3" borderId="2" xfId="0" applyFont="1" applyFill="1" applyBorder="1" applyAlignment="1">
      <alignment horizontal="center" vertical="center"/>
    </xf>
    <xf numFmtId="0" fontId="9" fillId="3" borderId="28" xfId="0" applyFont="1" applyFill="1" applyBorder="1" applyAlignment="1">
      <alignment horizontal="center" vertical="center"/>
    </xf>
    <xf numFmtId="0" fontId="6" fillId="3" borderId="2" xfId="0" applyFont="1" applyFill="1" applyBorder="1" applyAlignment="1">
      <alignment horizontal="right" vertical="center" wrapText="1"/>
    </xf>
    <xf numFmtId="0" fontId="6" fillId="3" borderId="4" xfId="0" applyFont="1" applyFill="1" applyBorder="1" applyAlignment="1">
      <alignment horizontal="right" vertical="center" wrapText="1"/>
    </xf>
    <xf numFmtId="44" fontId="21" fillId="6" borderId="10" xfId="1" applyFont="1" applyFill="1" applyBorder="1" applyAlignment="1">
      <alignment vertical="center"/>
    </xf>
    <xf numFmtId="44" fontId="21" fillId="6" borderId="8" xfId="1" applyFont="1" applyFill="1" applyBorder="1" applyAlignment="1">
      <alignment vertical="center"/>
    </xf>
    <xf numFmtId="44" fontId="21" fillId="6" borderId="9" xfId="1" applyFont="1" applyFill="1" applyBorder="1" applyAlignment="1">
      <alignment vertical="center"/>
    </xf>
    <xf numFmtId="44" fontId="21" fillId="6" borderId="6" xfId="1" applyFont="1" applyFill="1" applyBorder="1" applyAlignment="1">
      <alignment vertical="center"/>
    </xf>
    <xf numFmtId="44" fontId="21" fillId="6" borderId="7" xfId="1" applyFont="1" applyFill="1" applyBorder="1" applyAlignment="1">
      <alignment vertical="center"/>
    </xf>
    <xf numFmtId="44" fontId="21" fillId="6" borderId="3" xfId="1" applyFont="1" applyFill="1" applyBorder="1" applyAlignment="1">
      <alignment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3" fillId="0" borderId="5" xfId="0" applyFont="1" applyBorder="1" applyAlignment="1">
      <alignment horizontal="center" vertical="center"/>
    </xf>
    <xf numFmtId="0" fontId="54" fillId="0" borderId="4" xfId="0" applyFont="1" applyBorder="1" applyAlignment="1">
      <alignment horizontal="center" vertical="center"/>
    </xf>
    <xf numFmtId="0" fontId="54" fillId="0" borderId="5" xfId="0" applyFont="1" applyBorder="1" applyAlignment="1">
      <alignment horizontal="center" vertical="center"/>
    </xf>
    <xf numFmtId="0" fontId="54" fillId="0" borderId="1" xfId="0" applyFont="1" applyBorder="1" applyAlignment="1">
      <alignment horizontal="center" vertical="center"/>
    </xf>
    <xf numFmtId="0" fontId="57" fillId="3" borderId="10" xfId="0" applyFont="1" applyFill="1" applyBorder="1" applyAlignment="1">
      <alignment vertical="center" wrapText="1"/>
    </xf>
    <xf numFmtId="0" fontId="57" fillId="3" borderId="8" xfId="0" applyFont="1" applyFill="1" applyBorder="1" applyAlignment="1">
      <alignment vertical="center" wrapText="1"/>
    </xf>
    <xf numFmtId="0" fontId="57" fillId="3" borderId="9" xfId="0" applyFont="1" applyFill="1" applyBorder="1" applyAlignment="1">
      <alignment vertical="center" wrapText="1"/>
    </xf>
    <xf numFmtId="0" fontId="57" fillId="3" borderId="11" xfId="0" applyFont="1" applyFill="1" applyBorder="1" applyAlignment="1">
      <alignment vertical="center" wrapText="1"/>
    </xf>
    <xf numFmtId="0" fontId="57" fillId="3" borderId="0" xfId="0" applyFont="1" applyFill="1" applyAlignment="1">
      <alignment vertical="center" wrapText="1"/>
    </xf>
    <xf numFmtId="0" fontId="57" fillId="3" borderId="12" xfId="0" applyFont="1" applyFill="1" applyBorder="1" applyAlignment="1">
      <alignment vertical="center" wrapText="1"/>
    </xf>
    <xf numFmtId="0" fontId="57" fillId="3" borderId="6" xfId="0" applyFont="1" applyFill="1" applyBorder="1" applyAlignment="1">
      <alignment vertical="center" wrapText="1"/>
    </xf>
    <xf numFmtId="0" fontId="57" fillId="3" borderId="7" xfId="0" applyFont="1" applyFill="1" applyBorder="1" applyAlignment="1">
      <alignment vertical="center" wrapText="1"/>
    </xf>
    <xf numFmtId="0" fontId="57" fillId="3" borderId="3" xfId="0" applyFont="1" applyFill="1" applyBorder="1" applyAlignment="1">
      <alignment vertical="center"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3" fillId="0" borderId="10" xfId="0" applyFont="1" applyBorder="1" applyAlignment="1">
      <alignment horizontal="center" vertical="center"/>
    </xf>
    <xf numFmtId="0" fontId="0" fillId="0" borderId="4" xfId="0" applyBorder="1" applyAlignment="1">
      <alignment horizontal="center"/>
    </xf>
    <xf numFmtId="0" fontId="0" fillId="0" borderId="1" xfId="0" applyBorder="1" applyAlignment="1">
      <alignment horizontal="center"/>
    </xf>
    <xf numFmtId="0" fontId="4" fillId="2" borderId="10"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49" fontId="6" fillId="2" borderId="4"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24" fillId="0" borderId="0" xfId="0" applyFont="1" applyAlignment="1">
      <alignment horizontal="left" vertical="top" wrapText="1"/>
    </xf>
    <xf numFmtId="0" fontId="24" fillId="0" borderId="12"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left" vertical="top" wrapText="1"/>
    </xf>
    <xf numFmtId="0" fontId="7" fillId="0" borderId="0" xfId="0" applyFont="1" applyAlignment="1">
      <alignment horizontal="left" vertical="top" wrapText="1"/>
    </xf>
    <xf numFmtId="0" fontId="31" fillId="40" borderId="0" xfId="3" applyFill="1" applyBorder="1" applyAlignment="1" applyProtection="1">
      <alignment horizontal="center" vertical="center"/>
    </xf>
    <xf numFmtId="0" fontId="7" fillId="2" borderId="10" xfId="0" applyFont="1" applyFill="1" applyBorder="1" applyAlignment="1" applyProtection="1">
      <alignment horizontal="left" vertical="top"/>
      <protection locked="0"/>
    </xf>
    <xf numFmtId="0" fontId="7" fillId="2" borderId="8"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top"/>
      <protection locked="0"/>
    </xf>
    <xf numFmtId="0" fontId="7" fillId="2" borderId="11" xfId="0" applyFont="1" applyFill="1" applyBorder="1" applyAlignment="1" applyProtection="1">
      <alignment horizontal="left" vertical="top"/>
      <protection locked="0"/>
    </xf>
    <xf numFmtId="0" fontId="7" fillId="2" borderId="0" xfId="0" applyFont="1" applyFill="1" applyAlignment="1" applyProtection="1">
      <alignment horizontal="left" vertical="top"/>
      <protection locked="0"/>
    </xf>
    <xf numFmtId="0" fontId="7" fillId="2" borderId="1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0" fontId="7" fillId="2" borderId="7" xfId="0" applyFont="1" applyFill="1" applyBorder="1" applyAlignment="1" applyProtection="1">
      <alignment horizontal="left" vertical="top"/>
      <protection locked="0"/>
    </xf>
    <xf numFmtId="0" fontId="7" fillId="2" borderId="3" xfId="0" applyFont="1" applyFill="1" applyBorder="1" applyAlignment="1" applyProtection="1">
      <alignment horizontal="left" vertical="top"/>
      <protection locked="0"/>
    </xf>
    <xf numFmtId="0" fontId="57" fillId="3" borderId="11" xfId="0" applyFont="1" applyFill="1" applyBorder="1" applyAlignment="1">
      <alignment horizontal="left" vertical="center" wrapText="1"/>
    </xf>
    <xf numFmtId="0" fontId="57" fillId="3" borderId="0" xfId="0" applyFont="1" applyFill="1" applyAlignment="1">
      <alignment horizontal="left" vertical="center" wrapText="1"/>
    </xf>
    <xf numFmtId="0" fontId="57" fillId="3" borderId="12" xfId="0" applyFont="1" applyFill="1" applyBorder="1" applyAlignment="1">
      <alignment horizontal="left" vertical="center" wrapText="1"/>
    </xf>
    <xf numFmtId="0" fontId="7" fillId="0" borderId="4" xfId="0" applyFont="1" applyBorder="1" applyAlignment="1">
      <alignment horizontal="left" vertical="top" wrapText="1"/>
    </xf>
    <xf numFmtId="0" fontId="7" fillId="0" borderId="5" xfId="0" applyFont="1" applyBorder="1" applyAlignment="1">
      <alignment horizontal="left" vertical="top"/>
    </xf>
    <xf numFmtId="0" fontId="7" fillId="0" borderId="1" xfId="0" applyFont="1" applyBorder="1" applyAlignment="1">
      <alignment horizontal="left" vertical="top"/>
    </xf>
    <xf numFmtId="0" fontId="7" fillId="0" borderId="5" xfId="0" applyFont="1" applyBorder="1" applyAlignment="1">
      <alignment horizontal="left" vertical="top" wrapText="1"/>
    </xf>
    <xf numFmtId="0" fontId="7" fillId="0" borderId="1" xfId="0" applyFont="1" applyBorder="1" applyAlignment="1">
      <alignment horizontal="left" vertical="top" wrapText="1"/>
    </xf>
    <xf numFmtId="0" fontId="9" fillId="0" borderId="10"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62" fillId="0" borderId="0" xfId="0" applyFont="1" applyAlignment="1">
      <alignment horizontal="center" vertical="center" wrapText="1"/>
    </xf>
    <xf numFmtId="0" fontId="2" fillId="0" borderId="0" xfId="0" applyFont="1" applyAlignment="1">
      <alignment horizontal="center"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xf>
    <xf numFmtId="0" fontId="7" fillId="0" borderId="3" xfId="0" applyFont="1" applyBorder="1" applyAlignment="1">
      <alignment horizontal="left" vertical="top"/>
    </xf>
  </cellXfs>
  <cellStyles count="46">
    <cellStyle name="20 % - Akzent1" xfId="21" builtinId="30" customBuiltin="1"/>
    <cellStyle name="20 % - Akzent2" xfId="25" builtinId="34" customBuiltin="1"/>
    <cellStyle name="20 % - Akzent3" xfId="29" builtinId="38" customBuiltin="1"/>
    <cellStyle name="20 % - Akzent4" xfId="33" builtinId="42" customBuiltin="1"/>
    <cellStyle name="20 % - Akzent5" xfId="37" builtinId="46" customBuiltin="1"/>
    <cellStyle name="20 % - Akzent6" xfId="41" builtinId="50" customBuiltin="1"/>
    <cellStyle name="40 % - Akzent1" xfId="22" builtinId="31" customBuiltin="1"/>
    <cellStyle name="40 % - Akzent2" xfId="26" builtinId="35" customBuiltin="1"/>
    <cellStyle name="40 % - Akzent3" xfId="30" builtinId="39" customBuiltin="1"/>
    <cellStyle name="40 % - Akzent4" xfId="34" builtinId="43" customBuiltin="1"/>
    <cellStyle name="40 % - Akzent5" xfId="38" builtinId="47" customBuiltin="1"/>
    <cellStyle name="40 % - Akzent6" xfId="42" builtinId="51" customBuiltin="1"/>
    <cellStyle name="60 % - Akzent1" xfId="23" builtinId="32" customBuiltin="1"/>
    <cellStyle name="60 % - Akzent2" xfId="27" builtinId="36" customBuiltin="1"/>
    <cellStyle name="60 % - Akzent3" xfId="31" builtinId="40" customBuiltin="1"/>
    <cellStyle name="60 % - Akzent4" xfId="35" builtinId="44" customBuiltin="1"/>
    <cellStyle name="60 % - Akzent5" xfId="39" builtinId="48" customBuiltin="1"/>
    <cellStyle name="60 % - Akzent6" xfId="43" builtinId="52" customBuiltin="1"/>
    <cellStyle name="Akzent1" xfId="20" builtinId="29" customBuiltin="1"/>
    <cellStyle name="Akzent2" xfId="24" builtinId="33" customBuiltin="1"/>
    <cellStyle name="Akzent3" xfId="28" builtinId="37" customBuiltin="1"/>
    <cellStyle name="Akzent4" xfId="32" builtinId="41" customBuiltin="1"/>
    <cellStyle name="Akzent5" xfId="36" builtinId="45" customBuiltin="1"/>
    <cellStyle name="Akzent6" xfId="40" builtinId="49" customBuiltin="1"/>
    <cellStyle name="Ausgabe" xfId="13" builtinId="21" customBuiltin="1"/>
    <cellStyle name="Berechnung" xfId="14" builtinId="22" customBuiltin="1"/>
    <cellStyle name="Eingabe" xfId="12" builtinId="20" customBuiltin="1"/>
    <cellStyle name="Ergebnis" xfId="19" builtinId="25" customBuiltin="1"/>
    <cellStyle name="Erklärender Text" xfId="18" builtinId="53" customBuiltin="1"/>
    <cellStyle name="Gut" xfId="9" builtinId="26" customBuiltin="1"/>
    <cellStyle name="Link" xfId="3" builtinId="8"/>
    <cellStyle name="Neutral" xfId="11" builtinId="28" customBuiltin="1"/>
    <cellStyle name="Notiz 2" xfId="45" xr:uid="{ED50C23F-9744-4A4B-89BB-4A80A840F9E8}"/>
    <cellStyle name="Prozent" xfId="2" builtinId="5"/>
    <cellStyle name="Schlecht" xfId="10" builtinId="27" customBuiltin="1"/>
    <cellStyle name="Standard" xfId="0" builtinId="0"/>
    <cellStyle name="Standard 2" xfId="44" xr:uid="{C1D573B7-C985-4367-87C5-973835F16ADB}"/>
    <cellStyle name="Überschrift" xfId="4" builtinId="15" customBuiltin="1"/>
    <cellStyle name="Überschrift 1" xfId="5" builtinId="16" customBuiltin="1"/>
    <cellStyle name="Überschrift 2" xfId="6" builtinId="17" customBuiltin="1"/>
    <cellStyle name="Überschrift 3" xfId="7" builtinId="18" customBuiltin="1"/>
    <cellStyle name="Überschrift 4" xfId="8" builtinId="19" customBuiltin="1"/>
    <cellStyle name="Verknüpfte Zelle" xfId="15" builtinId="24" customBuiltin="1"/>
    <cellStyle name="Währung" xfId="1" builtinId="4"/>
    <cellStyle name="Warnender Text" xfId="17" builtinId="11" customBuiltin="1"/>
    <cellStyle name="Zelle überprüfen" xfId="16"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28575</xdr:colOff>
          <xdr:row>1</xdr:row>
          <xdr:rowOff>19050</xdr:rowOff>
        </xdr:from>
        <xdr:to>
          <xdr:col>37</xdr:col>
          <xdr:colOff>180975</xdr:colOff>
          <xdr:row>7</xdr:row>
          <xdr:rowOff>104775</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30</xdr:col>
      <xdr:colOff>152401</xdr:colOff>
      <xdr:row>1</xdr:row>
      <xdr:rowOff>0</xdr:rowOff>
    </xdr:from>
    <xdr:to>
      <xdr:col>39</xdr:col>
      <xdr:colOff>205741</xdr:colOff>
      <xdr:row>9</xdr:row>
      <xdr:rowOff>53340</xdr:rowOff>
    </xdr:to>
    <xdr:pic>
      <xdr:nvPicPr>
        <xdr:cNvPr id="2" name="Picture 22" descr="DLRG-Jugend">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7239001" y="350520"/>
          <a:ext cx="2179320" cy="1501140"/>
        </a:xfrm>
        <a:prstGeom prst="rect">
          <a:avLst/>
        </a:prstGeom>
        <a:noFill/>
        <a:ln w="9525">
          <a:noFill/>
          <a:miter lim="800000"/>
          <a:headEnd/>
          <a:tailEnd/>
        </a:ln>
      </xdr:spPr>
    </xdr:pic>
    <xdr:clientData/>
  </xdr:twoCellAnchor>
  <xdr:twoCellAnchor>
    <xdr:from>
      <xdr:col>30</xdr:col>
      <xdr:colOff>60960</xdr:colOff>
      <xdr:row>10</xdr:row>
      <xdr:rowOff>160020</xdr:rowOff>
    </xdr:from>
    <xdr:to>
      <xdr:col>40</xdr:col>
      <xdr:colOff>0</xdr:colOff>
      <xdr:row>13</xdr:row>
      <xdr:rowOff>9525</xdr:rowOff>
    </xdr:to>
    <xdr:sp macro="" textlink="">
      <xdr:nvSpPr>
        <xdr:cNvPr id="3" name="Text Box 23">
          <a:extLst>
            <a:ext uri="{FF2B5EF4-FFF2-40B4-BE49-F238E27FC236}">
              <a16:creationId xmlns:a16="http://schemas.microsoft.com/office/drawing/2014/main" id="{00000000-0008-0000-0900-000003000000}"/>
            </a:ext>
          </a:extLst>
        </xdr:cNvPr>
        <xdr:cNvSpPr txBox="1">
          <a:spLocks noChangeArrowheads="1"/>
        </xdr:cNvSpPr>
      </xdr:nvSpPr>
      <xdr:spPr bwMode="auto">
        <a:xfrm>
          <a:off x="6918960" y="1779270"/>
          <a:ext cx="2225040" cy="897255"/>
        </a:xfrm>
        <a:prstGeom prst="rect">
          <a:avLst/>
        </a:prstGeom>
        <a:solidFill>
          <a:srgbClr val="FFFFFF"/>
        </a:solidFill>
        <a:ln w="9525">
          <a:noFill/>
          <a:miter lim="800000"/>
          <a:headEnd/>
          <a:tailEnd/>
        </a:ln>
      </xdr:spPr>
      <xdr:txBody>
        <a:bodyPr vertOverflow="clip" wrap="square" lIns="91440" tIns="45720" rIns="91440" bIns="45720" anchor="t" upright="1"/>
        <a:lstStyle/>
        <a:p>
          <a:r>
            <a:rPr lang="de-DE" sz="1100">
              <a:effectLst/>
              <a:latin typeface="+mn-lt"/>
              <a:ea typeface="+mn-ea"/>
              <a:cs typeface="+mn-cs"/>
            </a:rPr>
            <a:t>Jugend der Deutschen</a:t>
          </a:r>
          <a:br>
            <a:rPr lang="de-DE" sz="1100">
              <a:effectLst/>
              <a:latin typeface="+mn-lt"/>
              <a:ea typeface="+mn-ea"/>
              <a:cs typeface="+mn-cs"/>
            </a:rPr>
          </a:br>
          <a:r>
            <a:rPr lang="de-DE" sz="1100">
              <a:effectLst/>
              <a:latin typeface="+mn-lt"/>
              <a:ea typeface="+mn-ea"/>
              <a:cs typeface="+mn-cs"/>
            </a:rPr>
            <a:t>Lebens-Rettungs-Gesellschaft </a:t>
          </a:r>
        </a:p>
        <a:p>
          <a:r>
            <a:rPr lang="de-DE" sz="1100" b="1">
              <a:effectLst/>
              <a:latin typeface="+mn-lt"/>
              <a:ea typeface="+mn-ea"/>
              <a:cs typeface="+mn-cs"/>
            </a:rPr>
            <a:t>Bezirk Rems-Murr e.V</a:t>
          </a:r>
          <a:r>
            <a:rPr lang="de-DE" sz="1100">
              <a:effectLst/>
              <a:latin typeface="+mn-lt"/>
              <a:ea typeface="+mn-ea"/>
              <a:cs typeface="+mn-cs"/>
            </a:rPr>
            <a:t>.</a:t>
          </a:r>
        </a:p>
        <a:p>
          <a:pPr algn="l" rtl="1">
            <a:defRPr sz="1000"/>
          </a:pPr>
          <a:endParaRPr lang="de-DE" sz="800" b="0" i="0" strike="noStrike">
            <a:solidFill>
              <a:srgbClr val="000000"/>
            </a:solidFill>
            <a:latin typeface="Arial"/>
            <a:cs typeface="Arial"/>
          </a:endParaRPr>
        </a:p>
        <a:p>
          <a:pPr algn="l" rtl="1">
            <a:defRPr sz="1000"/>
          </a:pPr>
          <a:r>
            <a:rPr lang="de-DE" sz="800" b="0" i="0" strike="noStrike">
              <a:solidFill>
                <a:srgbClr val="000000"/>
              </a:solidFill>
              <a:latin typeface="Arial"/>
              <a:cs typeface="Arial"/>
            </a:rPr>
            <a:t>Stand</a:t>
          </a:r>
          <a:r>
            <a:rPr lang="de-DE" sz="800" b="0" i="0" strike="noStrike" baseline="0">
              <a:solidFill>
                <a:srgbClr val="000000"/>
              </a:solidFill>
              <a:latin typeface="Arial"/>
              <a:cs typeface="Arial"/>
            </a:rPr>
            <a:t> 01.01.2024</a:t>
          </a:r>
          <a:endParaRPr lang="de-DE" sz="800" b="0" i="0" strike="noStrike">
            <a:solidFill>
              <a:srgbClr val="000000"/>
            </a:solidFill>
            <a:latin typeface="Arial"/>
            <a:cs typeface="Arial"/>
          </a:endParaRPr>
        </a:p>
        <a:p>
          <a:endParaRPr lang="de-DE" sz="1100" baseline="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1</xdr:row>
      <xdr:rowOff>0</xdr:rowOff>
    </xdr:from>
    <xdr:to>
      <xdr:col>34</xdr:col>
      <xdr:colOff>104775</xdr:colOff>
      <xdr:row>9</xdr:row>
      <xdr:rowOff>7430</xdr:rowOff>
    </xdr:to>
    <xdr:pic>
      <xdr:nvPicPr>
        <xdr:cNvPr id="2" name="Grafi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1905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114300</xdr:colOff>
      <xdr:row>3</xdr:row>
      <xdr:rowOff>76200</xdr:rowOff>
    </xdr:from>
    <xdr:to>
      <xdr:col>15</xdr:col>
      <xdr:colOff>685800</xdr:colOff>
      <xdr:row>8</xdr:row>
      <xdr:rowOff>7620</xdr:rowOff>
    </xdr:to>
    <xdr:sp macro="" textlink="">
      <xdr:nvSpPr>
        <xdr:cNvPr id="1047" name="Text Box 23">
          <a:extLst>
            <a:ext uri="{FF2B5EF4-FFF2-40B4-BE49-F238E27FC236}">
              <a16:creationId xmlns:a16="http://schemas.microsoft.com/office/drawing/2014/main" id="{00000000-0008-0000-0200-000017040000}"/>
            </a:ext>
          </a:extLst>
        </xdr:cNvPr>
        <xdr:cNvSpPr txBox="1">
          <a:spLocks noChangeArrowheads="1"/>
        </xdr:cNvSpPr>
      </xdr:nvSpPr>
      <xdr:spPr bwMode="auto">
        <a:xfrm>
          <a:off x="12954000" y="914400"/>
          <a:ext cx="1577340" cy="102108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de-DE" sz="800" b="0" i="0" strike="noStrike">
              <a:solidFill>
                <a:srgbClr val="000000"/>
              </a:solidFill>
              <a:latin typeface="Arial"/>
              <a:cs typeface="Arial"/>
            </a:rPr>
            <a:t>Deutsche</a:t>
          </a:r>
        </a:p>
        <a:p>
          <a:pPr algn="l" rtl="1">
            <a:defRPr sz="1000"/>
          </a:pPr>
          <a:r>
            <a:rPr lang="de-DE" sz="800" b="0" i="0" strike="noStrike">
              <a:solidFill>
                <a:srgbClr val="000000"/>
              </a:solidFill>
              <a:latin typeface="Arial"/>
              <a:cs typeface="Arial"/>
            </a:rPr>
            <a:t>Lebens-Rettungs-Gesellschaft</a:t>
          </a:r>
        </a:p>
        <a:p>
          <a:pPr algn="l" rtl="1">
            <a:defRPr sz="1000"/>
          </a:pPr>
          <a:endParaRPr lang="de-DE" sz="600" b="1" i="0" strike="noStrike">
            <a:solidFill>
              <a:srgbClr val="000000"/>
            </a:solidFill>
            <a:latin typeface="Arial"/>
            <a:cs typeface="Arial"/>
          </a:endParaRPr>
        </a:p>
        <a:p>
          <a:pPr algn="l" rtl="1">
            <a:defRPr sz="1000"/>
          </a:pPr>
          <a:r>
            <a:rPr lang="de-DE" sz="1000" b="1" i="0" strike="noStrike">
              <a:solidFill>
                <a:srgbClr val="000000"/>
              </a:solidFill>
              <a:latin typeface="Arial"/>
              <a:cs typeface="Arial"/>
            </a:rPr>
            <a:t>Bezirk Rems-Murr e.V.</a:t>
          </a:r>
        </a:p>
        <a:p>
          <a:pPr algn="l" rtl="1">
            <a:defRPr sz="1000"/>
          </a:pPr>
          <a:r>
            <a:rPr lang="de-DE" sz="1000" b="1" i="0" strike="noStrike">
              <a:solidFill>
                <a:srgbClr val="000000"/>
              </a:solidFill>
              <a:latin typeface="Arial"/>
              <a:cs typeface="Arial"/>
            </a:rPr>
            <a:t>Bezirksjugend</a:t>
          </a:r>
        </a:p>
        <a:p>
          <a:pPr algn="l" rtl="1">
            <a:defRPr sz="1000"/>
          </a:pPr>
          <a:endParaRPr lang="de-DE" sz="1000" b="1" i="0" strike="noStrike">
            <a:solidFill>
              <a:srgbClr val="000000"/>
            </a:solidFill>
            <a:latin typeface="Arial"/>
            <a:cs typeface="Arial"/>
          </a:endParaRPr>
        </a:p>
        <a:p>
          <a:pPr algn="l" rtl="1">
            <a:defRPr sz="1000"/>
          </a:pPr>
          <a:r>
            <a:rPr lang="de-DE" sz="800" b="0" i="0" strike="noStrike">
              <a:solidFill>
                <a:srgbClr val="000000"/>
              </a:solidFill>
              <a:latin typeface="Arial"/>
              <a:cs typeface="Arial"/>
            </a:rPr>
            <a:t>Stand</a:t>
          </a:r>
          <a:r>
            <a:rPr lang="de-DE" sz="800" b="0" i="0" strike="noStrike" baseline="0">
              <a:solidFill>
                <a:srgbClr val="000000"/>
              </a:solidFill>
              <a:latin typeface="Arial"/>
              <a:cs typeface="Arial"/>
            </a:rPr>
            <a:t> 01.01.2024</a:t>
          </a:r>
          <a:endParaRPr lang="de-DE" sz="800" b="0" i="0" strike="noStrike">
            <a:solidFill>
              <a:srgbClr val="000000"/>
            </a:solidFill>
            <a:latin typeface="Arial"/>
            <a:cs typeface="Arial"/>
          </a:endParaRPr>
        </a:p>
        <a:p>
          <a:pPr algn="l" rtl="1">
            <a:defRPr sz="1000"/>
          </a:pPr>
          <a:endParaRPr lang="de-DE" sz="1000" b="1" i="0" strike="noStrike">
            <a:solidFill>
              <a:srgbClr val="000000"/>
            </a:solidFill>
            <a:latin typeface="Arial"/>
            <a:cs typeface="Arial"/>
          </a:endParaRPr>
        </a:p>
      </xdr:txBody>
    </xdr:sp>
    <xdr:clientData/>
  </xdr:twoCellAnchor>
  <xdr:twoCellAnchor>
    <xdr:from>
      <xdr:col>14</xdr:col>
      <xdr:colOff>142875</xdr:colOff>
      <xdr:row>0</xdr:row>
      <xdr:rowOff>57150</xdr:rowOff>
    </xdr:from>
    <xdr:to>
      <xdr:col>15</xdr:col>
      <xdr:colOff>304800</xdr:colOff>
      <xdr:row>2</xdr:row>
      <xdr:rowOff>204312</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9275" y="57150"/>
          <a:ext cx="1143000" cy="71866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1</xdr:row>
      <xdr:rowOff>19051</xdr:rowOff>
    </xdr:from>
    <xdr:to>
      <xdr:col>34</xdr:col>
      <xdr:colOff>152400</xdr:colOff>
      <xdr:row>9</xdr:row>
      <xdr:rowOff>26481</xdr:rowOff>
    </xdr:to>
    <xdr:pic>
      <xdr:nvPicPr>
        <xdr:cNvPr id="3" name="Grafi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209551"/>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1</xdr:row>
      <xdr:rowOff>0</xdr:rowOff>
    </xdr:from>
    <xdr:to>
      <xdr:col>34</xdr:col>
      <xdr:colOff>152400</xdr:colOff>
      <xdr:row>9</xdr:row>
      <xdr:rowOff>7430</xdr:rowOff>
    </xdr:to>
    <xdr:pic>
      <xdr:nvPicPr>
        <xdr:cNvPr id="4" name="Grafik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1</xdr:row>
      <xdr:rowOff>0</xdr:rowOff>
    </xdr:from>
    <xdr:to>
      <xdr:col>34</xdr:col>
      <xdr:colOff>152400</xdr:colOff>
      <xdr:row>9</xdr:row>
      <xdr:rowOff>7430</xdr:rowOff>
    </xdr:to>
    <xdr:pic>
      <xdr:nvPicPr>
        <xdr:cNvPr id="3" name="Grafi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87</xdr:row>
      <xdr:rowOff>9525</xdr:rowOff>
    </xdr:from>
    <xdr:to>
      <xdr:col>34</xdr:col>
      <xdr:colOff>152400</xdr:colOff>
      <xdr:row>92</xdr:row>
      <xdr:rowOff>159830</xdr:rowOff>
    </xdr:to>
    <xdr:pic>
      <xdr:nvPicPr>
        <xdr:cNvPr id="4" name="Grafik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019175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0</xdr:colOff>
      <xdr:row>1</xdr:row>
      <xdr:rowOff>0</xdr:rowOff>
    </xdr:from>
    <xdr:to>
      <xdr:col>34</xdr:col>
      <xdr:colOff>152400</xdr:colOff>
      <xdr:row>9</xdr:row>
      <xdr:rowOff>7430</xdr:rowOff>
    </xdr:to>
    <xdr:pic>
      <xdr:nvPicPr>
        <xdr:cNvPr id="3" name="Grafik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34</xdr:col>
      <xdr:colOff>152400</xdr:colOff>
      <xdr:row>9</xdr:row>
      <xdr:rowOff>7430</xdr:rowOff>
    </xdr:to>
    <xdr:pic>
      <xdr:nvPicPr>
        <xdr:cNvPr id="2" name="Grafik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89</xdr:row>
      <xdr:rowOff>9525</xdr:rowOff>
    </xdr:from>
    <xdr:to>
      <xdr:col>34</xdr:col>
      <xdr:colOff>152400</xdr:colOff>
      <xdr:row>94</xdr:row>
      <xdr:rowOff>159830</xdr:rowOff>
    </xdr:to>
    <xdr:pic>
      <xdr:nvPicPr>
        <xdr:cNvPr id="3" name="Grafik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60020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0</xdr:colOff>
      <xdr:row>1</xdr:row>
      <xdr:rowOff>0</xdr:rowOff>
    </xdr:from>
    <xdr:to>
      <xdr:col>34</xdr:col>
      <xdr:colOff>152400</xdr:colOff>
      <xdr:row>9</xdr:row>
      <xdr:rowOff>7430</xdr:rowOff>
    </xdr:to>
    <xdr:pic>
      <xdr:nvPicPr>
        <xdr:cNvPr id="3" name="Grafik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6950" y="190500"/>
          <a:ext cx="1981200" cy="12456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jugendleiter@bez-rems-murr.dlrg-jugend.de?subject=Einreichen%20eines%20Zuschussantrags" TargetMode="External"/><Relationship Id="rId6" Type="http://schemas.openxmlformats.org/officeDocument/2006/relationships/comments" Target="../comments1.xml"/><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jugendleiter@bez-rems-murr.dlrg-jugend.de?subject=Einreichen%20eines%20Zuschussantrag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jugendleiter@bez-rems-murr.dlrg-jugend.de?subject=Einreichen%20eines%20Zuschussantrags"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C1:AQ173"/>
  <sheetViews>
    <sheetView showGridLines="0" tabSelected="1" zoomScale="115" zoomScaleNormal="115" workbookViewId="0"/>
  </sheetViews>
  <sheetFormatPr baseColWidth="10" defaultRowHeight="12.75"/>
  <cols>
    <col min="1" max="41" width="3.42578125" customWidth="1"/>
  </cols>
  <sheetData>
    <row r="1" spans="3:43" ht="15" customHeight="1"/>
    <row r="2" spans="3:43" ht="15" customHeight="1">
      <c r="C2" s="11"/>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4"/>
    </row>
    <row r="3" spans="3:43" ht="15" customHeight="1">
      <c r="C3" s="15"/>
      <c r="D3" s="20" t="s">
        <v>75</v>
      </c>
      <c r="AL3" s="17"/>
    </row>
    <row r="4" spans="3:43" ht="15" customHeight="1">
      <c r="C4" s="15"/>
      <c r="AL4" s="17"/>
      <c r="AQ4" s="10"/>
    </row>
    <row r="5" spans="3:43" ht="15" customHeight="1">
      <c r="C5" s="15"/>
      <c r="D5" s="148"/>
      <c r="E5" s="149"/>
      <c r="F5" s="149"/>
      <c r="G5" s="150"/>
      <c r="H5" s="54" t="s">
        <v>70</v>
      </c>
      <c r="AL5" s="17"/>
    </row>
    <row r="6" spans="3:43" ht="15" customHeight="1">
      <c r="C6" s="15"/>
      <c r="AL6" s="17"/>
      <c r="AQ6" s="10"/>
    </row>
    <row r="7" spans="3:43" ht="15" customHeight="1">
      <c r="C7" s="15"/>
      <c r="D7" s="151"/>
      <c r="E7" s="152"/>
      <c r="F7" s="152"/>
      <c r="G7" s="153"/>
      <c r="H7" s="10" t="s">
        <v>71</v>
      </c>
      <c r="AL7" s="17"/>
    </row>
    <row r="8" spans="3:43" ht="15" customHeight="1">
      <c r="C8" s="15"/>
      <c r="AL8" s="17"/>
      <c r="AQ8" s="10"/>
    </row>
    <row r="9" spans="3:43" ht="15" customHeight="1">
      <c r="C9" s="15"/>
      <c r="D9" s="161" t="s">
        <v>37</v>
      </c>
      <c r="E9" s="162"/>
      <c r="F9" s="162"/>
      <c r="G9" s="163"/>
      <c r="H9" s="10" t="s">
        <v>72</v>
      </c>
      <c r="AL9" s="17"/>
    </row>
    <row r="10" spans="3:43" ht="15" customHeight="1">
      <c r="C10" s="15"/>
      <c r="AL10" s="17"/>
      <c r="AQ10" s="10"/>
    </row>
    <row r="11" spans="3:43" ht="15" customHeight="1">
      <c r="C11" s="15"/>
      <c r="D11" s="164"/>
      <c r="E11" s="164"/>
      <c r="F11" s="164"/>
      <c r="G11" s="164"/>
      <c r="H11" s="10" t="s">
        <v>184</v>
      </c>
      <c r="AL11" s="17"/>
    </row>
    <row r="12" spans="3:43" ht="15" customHeight="1">
      <c r="C12" s="15"/>
      <c r="D12" s="10"/>
      <c r="E12" s="10"/>
      <c r="F12" s="10"/>
      <c r="G12" s="10"/>
      <c r="H12" s="10"/>
      <c r="AL12" s="17"/>
    </row>
    <row r="13" spans="3:43" ht="15" customHeight="1">
      <c r="C13" s="15"/>
      <c r="D13" s="154" t="s">
        <v>268</v>
      </c>
      <c r="E13" s="155"/>
      <c r="F13" s="155"/>
      <c r="G13" s="156"/>
      <c r="H13" s="10" t="s">
        <v>254</v>
      </c>
      <c r="AL13" s="17"/>
    </row>
    <row r="14" spans="3:43" ht="15" customHeight="1">
      <c r="C14" s="15"/>
      <c r="H14" s="10"/>
      <c r="AL14" s="17"/>
    </row>
    <row r="15" spans="3:43" ht="15" customHeight="1">
      <c r="C15" s="15"/>
      <c r="D15" s="158"/>
      <c r="E15" s="159"/>
      <c r="F15" s="159"/>
      <c r="G15" s="160"/>
      <c r="H15" s="10" t="s">
        <v>265</v>
      </c>
      <c r="AL15" s="17"/>
    </row>
    <row r="16" spans="3:43" ht="15" customHeight="1">
      <c r="C16" s="15"/>
      <c r="AL16" s="17"/>
      <c r="AQ16" s="10"/>
    </row>
    <row r="17" spans="3:43" ht="15" customHeight="1">
      <c r="C17" s="15"/>
      <c r="D17" s="56" t="s">
        <v>100</v>
      </c>
      <c r="AL17" s="17"/>
    </row>
    <row r="18" spans="3:43" ht="15" customHeight="1">
      <c r="C18" s="2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29"/>
    </row>
    <row r="19" spans="3:43" ht="15" customHeight="1">
      <c r="C19" s="11"/>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4"/>
    </row>
    <row r="20" spans="3:43" ht="15" customHeight="1">
      <c r="C20" s="15"/>
      <c r="D20" s="27" t="s">
        <v>73</v>
      </c>
      <c r="AL20" s="17"/>
    </row>
    <row r="21" spans="3:43" ht="15" customHeight="1">
      <c r="C21" s="15"/>
      <c r="AL21" s="17"/>
    </row>
    <row r="22" spans="3:43" ht="15" customHeight="1">
      <c r="C22" s="15"/>
      <c r="D22" s="10" t="s">
        <v>74</v>
      </c>
      <c r="AL22" s="17"/>
    </row>
    <row r="23" spans="3:43" ht="15" customHeight="1">
      <c r="C23" s="15"/>
      <c r="D23" s="10" t="s">
        <v>266</v>
      </c>
      <c r="AL23" s="17"/>
    </row>
    <row r="24" spans="3:43" ht="15" customHeight="1">
      <c r="C24" s="15"/>
      <c r="D24" s="10" t="s">
        <v>77</v>
      </c>
      <c r="E24" s="10" t="s">
        <v>257</v>
      </c>
      <c r="AL24" s="17"/>
    </row>
    <row r="25" spans="3:43" ht="15" customHeight="1">
      <c r="C25" s="15"/>
      <c r="D25" s="10" t="s">
        <v>78</v>
      </c>
      <c r="E25" s="10" t="s">
        <v>258</v>
      </c>
      <c r="AL25" s="17"/>
    </row>
    <row r="26" spans="3:43" ht="15" customHeight="1">
      <c r="C26" s="15"/>
      <c r="D26" s="10" t="s">
        <v>79</v>
      </c>
      <c r="E26" s="10" t="s">
        <v>259</v>
      </c>
      <c r="AL26" s="17"/>
    </row>
    <row r="27" spans="3:43" ht="15" customHeight="1">
      <c r="C27" s="15"/>
      <c r="D27" s="10" t="s">
        <v>80</v>
      </c>
      <c r="E27" s="10" t="s">
        <v>260</v>
      </c>
      <c r="AL27" s="17"/>
      <c r="AQ27" s="10"/>
    </row>
    <row r="28" spans="3:43" ht="15" customHeight="1">
      <c r="C28" s="15"/>
      <c r="E28" s="10" t="s">
        <v>261</v>
      </c>
      <c r="AL28" s="17"/>
      <c r="AQ28" s="67"/>
    </row>
    <row r="29" spans="3:43" ht="15" customHeight="1">
      <c r="C29" s="15"/>
      <c r="D29" s="10" t="s">
        <v>81</v>
      </c>
      <c r="E29" s="10" t="s">
        <v>256</v>
      </c>
      <c r="AL29" s="17"/>
    </row>
    <row r="30" spans="3:43" ht="15" customHeight="1">
      <c r="C30" s="15"/>
      <c r="D30" s="10" t="s">
        <v>82</v>
      </c>
      <c r="E30" s="10" t="s">
        <v>262</v>
      </c>
      <c r="AL30" s="17"/>
    </row>
    <row r="31" spans="3:43" ht="15" customHeight="1">
      <c r="C31" s="15"/>
      <c r="D31" s="10"/>
      <c r="E31" s="10" t="s">
        <v>263</v>
      </c>
      <c r="AL31" s="17"/>
    </row>
    <row r="32" spans="3:43" ht="15" customHeight="1">
      <c r="C32" s="15"/>
      <c r="D32" s="10" t="s">
        <v>83</v>
      </c>
      <c r="E32" s="10" t="s">
        <v>264</v>
      </c>
      <c r="Y32" s="10" t="s">
        <v>156</v>
      </c>
      <c r="AC32" s="10"/>
      <c r="AE32" s="157" t="s">
        <v>101</v>
      </c>
      <c r="AF32" s="157"/>
      <c r="AG32" s="157"/>
      <c r="AH32" s="157"/>
      <c r="AI32" s="157"/>
      <c r="AJ32" s="157"/>
      <c r="AL32" s="17"/>
    </row>
    <row r="33" spans="3:38" ht="15" customHeight="1">
      <c r="C33" s="15"/>
      <c r="D33" s="10" t="s">
        <v>84</v>
      </c>
      <c r="E33" s="10" t="s">
        <v>85</v>
      </c>
      <c r="AL33" s="17"/>
    </row>
    <row r="34" spans="3:38" ht="15" customHeight="1">
      <c r="C34" s="28"/>
      <c r="D34" s="55"/>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29"/>
    </row>
    <row r="35" spans="3:38" ht="15" customHeight="1">
      <c r="C35" s="11"/>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4"/>
    </row>
    <row r="36" spans="3:38" ht="15" customHeight="1">
      <c r="C36" s="15"/>
      <c r="D36" s="27" t="s">
        <v>154</v>
      </c>
      <c r="AL36" s="17"/>
    </row>
    <row r="37" spans="3:38" ht="15" customHeight="1">
      <c r="C37" s="15"/>
      <c r="AL37" s="17"/>
    </row>
    <row r="38" spans="3:38" ht="15" customHeight="1">
      <c r="C38" s="15"/>
      <c r="AL38" s="17"/>
    </row>
    <row r="39" spans="3:38" ht="15" customHeight="1">
      <c r="C39" s="15"/>
      <c r="D39" s="154" t="s">
        <v>155</v>
      </c>
      <c r="E39" s="155"/>
      <c r="F39" s="155"/>
      <c r="G39" s="155"/>
      <c r="H39" s="156"/>
      <c r="J39" s="10" t="s">
        <v>177</v>
      </c>
      <c r="AL39" s="17"/>
    </row>
    <row r="40" spans="3:38" ht="15" customHeight="1">
      <c r="C40" s="15"/>
      <c r="J40" s="10"/>
      <c r="AL40" s="17"/>
    </row>
    <row r="41" spans="3:38" ht="15" customHeight="1">
      <c r="C41" s="15"/>
      <c r="D41" s="154" t="s">
        <v>178</v>
      </c>
      <c r="E41" s="155"/>
      <c r="F41" s="155"/>
      <c r="G41" s="155"/>
      <c r="H41" s="156"/>
      <c r="J41" s="10" t="s">
        <v>103</v>
      </c>
      <c r="AL41" s="17"/>
    </row>
    <row r="42" spans="3:38" ht="15" customHeight="1">
      <c r="C42" s="15"/>
      <c r="AL42" s="17"/>
    </row>
    <row r="43" spans="3:38" ht="15" customHeight="1">
      <c r="C43" s="15"/>
      <c r="D43" s="154" t="s">
        <v>179</v>
      </c>
      <c r="E43" s="155"/>
      <c r="F43" s="155"/>
      <c r="G43" s="155"/>
      <c r="H43" s="156"/>
      <c r="J43" s="10" t="s">
        <v>117</v>
      </c>
      <c r="AL43" s="17"/>
    </row>
    <row r="44" spans="3:38" ht="15" customHeight="1">
      <c r="C44" s="15"/>
      <c r="AL44" s="17"/>
    </row>
    <row r="45" spans="3:38" ht="15" customHeight="1">
      <c r="C45" s="15"/>
      <c r="D45" s="154" t="s">
        <v>180</v>
      </c>
      <c r="E45" s="155"/>
      <c r="F45" s="155"/>
      <c r="G45" s="155"/>
      <c r="H45" s="156"/>
      <c r="J45" s="10" t="s">
        <v>137</v>
      </c>
      <c r="AL45" s="17"/>
    </row>
    <row r="46" spans="3:38" ht="15" customHeight="1">
      <c r="C46" s="15"/>
      <c r="AL46" s="17"/>
    </row>
    <row r="47" spans="3:38" ht="15" customHeight="1">
      <c r="C47" s="15"/>
      <c r="D47" s="154" t="s">
        <v>181</v>
      </c>
      <c r="E47" s="155"/>
      <c r="F47" s="155"/>
      <c r="G47" s="155"/>
      <c r="H47" s="156"/>
      <c r="J47" s="10" t="s">
        <v>158</v>
      </c>
      <c r="AL47" s="17"/>
    </row>
    <row r="48" spans="3:38" ht="15" customHeight="1">
      <c r="C48" s="15"/>
      <c r="AL48" s="17"/>
    </row>
    <row r="49" spans="3:38" ht="15" customHeight="1">
      <c r="C49" s="15"/>
      <c r="D49" s="154" t="s">
        <v>182</v>
      </c>
      <c r="E49" s="155"/>
      <c r="F49" s="155"/>
      <c r="G49" s="155"/>
      <c r="H49" s="156"/>
      <c r="J49" s="10" t="s">
        <v>160</v>
      </c>
      <c r="AL49" s="17"/>
    </row>
    <row r="50" spans="3:38" ht="15" customHeight="1">
      <c r="C50" s="15"/>
      <c r="AL50" s="17"/>
    </row>
    <row r="51" spans="3:38" ht="15" customHeight="1">
      <c r="C51" s="15"/>
      <c r="D51" s="154" t="s">
        <v>183</v>
      </c>
      <c r="E51" s="155"/>
      <c r="F51" s="155"/>
      <c r="G51" s="155"/>
      <c r="H51" s="156"/>
      <c r="J51" s="10" t="s">
        <v>159</v>
      </c>
      <c r="AL51" s="17"/>
    </row>
    <row r="52" spans="3:38" ht="15" customHeight="1">
      <c r="C52" s="15"/>
      <c r="AL52" s="17"/>
    </row>
    <row r="53" spans="3:38" ht="15" customHeight="1">
      <c r="C53" s="15"/>
      <c r="AL53" s="17"/>
    </row>
    <row r="54" spans="3:38" ht="15" customHeight="1">
      <c r="C54" s="15"/>
      <c r="AL54" s="17"/>
    </row>
    <row r="55" spans="3:38" ht="15" customHeight="1">
      <c r="C55" s="15"/>
      <c r="D55" s="27" t="s">
        <v>87</v>
      </c>
      <c r="AL55" s="17"/>
    </row>
    <row r="56" spans="3:38" ht="15" customHeight="1">
      <c r="C56" s="15"/>
      <c r="AL56" s="17"/>
    </row>
    <row r="57" spans="3:38" ht="15" customHeight="1">
      <c r="C57" s="15"/>
      <c r="D57" t="s">
        <v>91</v>
      </c>
      <c r="AL57" s="17"/>
    </row>
    <row r="58" spans="3:38" ht="15" customHeight="1">
      <c r="C58" s="15"/>
      <c r="AL58" s="17"/>
    </row>
    <row r="59" spans="3:38" ht="15" customHeight="1">
      <c r="C59" s="15"/>
      <c r="D59" s="154" t="s">
        <v>238</v>
      </c>
      <c r="E59" s="155"/>
      <c r="F59" s="155"/>
      <c r="G59" s="155"/>
      <c r="H59" s="155"/>
      <c r="I59" s="155"/>
      <c r="J59" s="155"/>
      <c r="K59" s="155"/>
      <c r="L59" s="156"/>
      <c r="AL59" s="17"/>
    </row>
    <row r="60" spans="3:38" ht="15" customHeight="1">
      <c r="C60" s="15"/>
      <c r="AL60" s="17"/>
    </row>
    <row r="61" spans="3:38" ht="15" customHeight="1">
      <c r="C61" s="28"/>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29"/>
    </row>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sheetData>
  <mergeCells count="15">
    <mergeCell ref="D59:L59"/>
    <mergeCell ref="AE32:AJ32"/>
    <mergeCell ref="D15:G15"/>
    <mergeCell ref="D39:H39"/>
    <mergeCell ref="D9:G9"/>
    <mergeCell ref="D11:G11"/>
    <mergeCell ref="D5:G5"/>
    <mergeCell ref="D7:G7"/>
    <mergeCell ref="D13:G13"/>
    <mergeCell ref="D51:H51"/>
    <mergeCell ref="D41:H41"/>
    <mergeCell ref="D43:H43"/>
    <mergeCell ref="D45:H45"/>
    <mergeCell ref="D47:H47"/>
    <mergeCell ref="D49:H49"/>
  </mergeCells>
  <hyperlinks>
    <hyperlink ref="D39" location="'§3.1 &amp; §3.2 Pers. &amp; Sonderzusch'!F16" display="Link zu §3" xr:uid="{25E34FBB-2F1A-4967-8E2D-53ADA219C3C5}"/>
    <hyperlink ref="D41" location="'§3.1 &amp; §3.2 Pers. &amp; Sonderzusch'!F16" display="Link zu §3" xr:uid="{4B111D42-4EF8-4840-93C4-ACDA491F5202}"/>
    <hyperlink ref="D41:H41" location="'§3.3 Bildungszuschuss'!A1" display="Link zu §3.3" xr:uid="{E4E2CB60-B33B-48F2-8156-98E39CD3F698}"/>
    <hyperlink ref="D39:H39" location="'§3.1 &amp; §3.2 Pers. &amp; Sonderzusch'!A1" display="Link zu §3.1 &amp; 3.2" xr:uid="{8EF021C8-793E-44F4-9608-A098599AA183}"/>
    <hyperlink ref="D43" location="'§3.1 &amp; §3.2 Pers. &amp; Sonderzusch'!F16" display="Link zu §3" xr:uid="{DD968562-3053-4493-8975-2FA771263C8B}"/>
    <hyperlink ref="D43:H43" location="'§3.5 Fahrtkosten LJT &amp; LKT'!A1" display="Link zu §3.5" xr:uid="{4BA62428-615E-4867-9C4D-FB095D7DB6C8}"/>
    <hyperlink ref="D45" location="'§3.1 &amp; §3.2 Pers. &amp; Sonderzusch'!F16" display="Link zu §3" xr:uid="{A3C0CABF-C06B-495B-912E-D0433919DC54}"/>
    <hyperlink ref="D45:H45" location="'$3.6 Tagesaktionenzuschuss'!A1" display="Link zu §3.6" xr:uid="{461000A3-9D6E-47F5-AB56-6ABBF8622636}"/>
    <hyperlink ref="D47" location="'§3.1 &amp; §3.2 Pers. &amp; Sonderzusch'!F16" display="Link zu §3" xr:uid="{21E64341-9765-4299-8892-DA639FE81F1E}"/>
    <hyperlink ref="D47:H47" location="'§3.7 Kampfrichterlehrgänge'!A1" display="Link zu §3.7" xr:uid="{8C882A72-F316-45CD-878A-FD5440445A3B}"/>
    <hyperlink ref="D49" location="'§3.1 &amp; §3.2 Pers. &amp; Sonderzusch'!F16" display="Link zu §3" xr:uid="{45382382-079A-4507-AC47-3073C85E6975}"/>
    <hyperlink ref="D49:H49" location="'§3.8 Teambildende Maßnahmen'!A1" display="Link zu §3.8" xr:uid="{3ED0F104-4889-4E7C-8890-73B051B39312}"/>
    <hyperlink ref="D51" location="'§3.1 &amp; §3.2 Pers. &amp; Sonderzusch'!F16" display="Link zu §3" xr:uid="{6A6DE017-3D67-493E-B1AB-91F9A425EA9F}"/>
    <hyperlink ref="D51:H51" location="'§3.9 Freier Zuschuss'!A1" display="Link zu §3.9" xr:uid="{EDAE75C4-E195-4AB0-8B8A-B7B84DCD0B4D}"/>
    <hyperlink ref="D59" location="'§3.1 &amp; §3.2 Pers. &amp; Sonderzusch'!F16" display="Link zu §3" xr:uid="{140B6163-CE85-47EC-89EA-270AAF775F29}"/>
    <hyperlink ref="D59:H59" location="Zuschussrichtline!A1" display="Link zur Zuschussrichtlinie" xr:uid="{E4A5DD6B-E149-4278-B27B-310320B6801F}"/>
    <hyperlink ref="AE32" r:id="rId1" xr:uid="{ABB90517-7035-4DD2-9DEF-0FEC5BDF4516}"/>
  </hyperlinks>
  <pageMargins left="0.7" right="0.7" top="0.78740157499999996" bottom="0.78740157499999996" header="0.3" footer="0.3"/>
  <drawing r:id="rId2"/>
  <legacyDrawing r:id="rId3"/>
  <oleObjects>
    <mc:AlternateContent xmlns:mc="http://schemas.openxmlformats.org/markup-compatibility/2006">
      <mc:Choice Requires="x14">
        <oleObject progId="Word.Picture.8" shapeId="7170" r:id="rId4">
          <objectPr defaultSize="0" autoPict="0" r:id="rId5">
            <anchor moveWithCells="1" sizeWithCells="1">
              <from>
                <xdr:col>29</xdr:col>
                <xdr:colOff>28575</xdr:colOff>
                <xdr:row>1</xdr:row>
                <xdr:rowOff>19050</xdr:rowOff>
              </from>
              <to>
                <xdr:col>37</xdr:col>
                <xdr:colOff>180975</xdr:colOff>
                <xdr:row>7</xdr:row>
                <xdr:rowOff>104775</xdr:rowOff>
              </to>
            </anchor>
          </objectPr>
        </oleObject>
      </mc:Choice>
      <mc:Fallback>
        <oleObject progId="Word.Picture.8" shapeId="7170"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AO68"/>
  <sheetViews>
    <sheetView zoomScale="85" zoomScaleNormal="85" workbookViewId="0"/>
  </sheetViews>
  <sheetFormatPr baseColWidth="10" defaultColWidth="11.5703125" defaultRowHeight="12.75"/>
  <cols>
    <col min="1" max="41" width="3.42578125" customWidth="1"/>
  </cols>
  <sheetData>
    <row r="1" spans="1:41">
      <c r="A1" s="11"/>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spans="1:41">
      <c r="A2" s="15"/>
      <c r="AO2" s="17"/>
    </row>
    <row r="3" spans="1:41">
      <c r="A3" s="15"/>
      <c r="AO3" s="17"/>
    </row>
    <row r="4" spans="1:41">
      <c r="A4" s="15"/>
      <c r="AO4" s="17"/>
    </row>
    <row r="5" spans="1:41">
      <c r="A5" s="15"/>
      <c r="AO5" s="17"/>
    </row>
    <row r="6" spans="1:41">
      <c r="A6" s="15"/>
      <c r="AO6" s="17"/>
    </row>
    <row r="7" spans="1:41">
      <c r="A7" s="15"/>
      <c r="AO7" s="17"/>
    </row>
    <row r="8" spans="1:41">
      <c r="A8" s="15"/>
      <c r="AO8" s="17"/>
    </row>
    <row r="9" spans="1:41">
      <c r="A9" s="15"/>
      <c r="AO9" s="17"/>
    </row>
    <row r="10" spans="1:41">
      <c r="A10" s="15"/>
      <c r="AO10" s="17"/>
    </row>
    <row r="11" spans="1:41">
      <c r="A11" s="15"/>
      <c r="AO11" s="17"/>
    </row>
    <row r="12" spans="1:41" ht="57" customHeight="1">
      <c r="A12" s="15"/>
      <c r="B12" s="377" t="s">
        <v>236</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O12" s="17"/>
    </row>
    <row r="13" spans="1:41" ht="13.15" customHeight="1">
      <c r="A13" s="15"/>
      <c r="B13" s="52"/>
      <c r="C13" s="52"/>
      <c r="D13" s="52"/>
      <c r="E13" s="52"/>
      <c r="F13" s="52"/>
      <c r="G13" s="52"/>
      <c r="H13" s="52"/>
      <c r="I13" s="52"/>
      <c r="J13" s="52"/>
      <c r="K13" s="52"/>
      <c r="L13" s="52"/>
      <c r="M13" s="52"/>
      <c r="N13" s="52"/>
      <c r="O13" s="52"/>
      <c r="P13" s="52"/>
      <c r="Q13" s="52"/>
      <c r="R13" s="52"/>
      <c r="S13" s="52"/>
      <c r="T13" s="52"/>
      <c r="U13" s="52"/>
      <c r="AO13" s="17"/>
    </row>
    <row r="14" spans="1:41" ht="13.15" customHeight="1">
      <c r="A14" s="15"/>
      <c r="B14" s="52"/>
      <c r="C14" s="52"/>
      <c r="D14" s="52"/>
      <c r="E14" s="52"/>
      <c r="F14" s="52"/>
      <c r="G14" s="52"/>
      <c r="H14" s="52"/>
      <c r="I14" s="52"/>
      <c r="J14" s="52"/>
      <c r="K14" s="52"/>
      <c r="L14" s="52"/>
      <c r="M14" s="52"/>
      <c r="N14" s="52"/>
      <c r="O14" s="52"/>
      <c r="P14" s="52"/>
      <c r="Q14" s="52"/>
      <c r="R14" s="52"/>
      <c r="S14" s="52"/>
      <c r="T14" s="52"/>
      <c r="U14" s="52"/>
      <c r="AO14" s="17"/>
    </row>
    <row r="15" spans="1:41" ht="13.15" customHeight="1">
      <c r="A15" s="15"/>
      <c r="B15" s="52"/>
      <c r="C15" s="52"/>
      <c r="D15" s="52"/>
      <c r="E15" s="52"/>
      <c r="F15" s="52"/>
      <c r="G15" s="52"/>
      <c r="H15" s="52"/>
      <c r="I15" s="52"/>
      <c r="J15" s="52"/>
      <c r="K15" s="52"/>
      <c r="L15" s="52"/>
      <c r="M15" s="52"/>
      <c r="N15" s="52"/>
      <c r="O15" s="52"/>
      <c r="P15" s="52"/>
      <c r="Q15" s="52"/>
      <c r="R15" s="52"/>
      <c r="S15" s="52"/>
      <c r="T15" s="52"/>
      <c r="U15" s="52"/>
      <c r="AO15" s="17"/>
    </row>
    <row r="16" spans="1:41" ht="13.15" customHeight="1">
      <c r="A16" s="15"/>
      <c r="B16" s="52"/>
      <c r="C16" s="52"/>
      <c r="D16" s="52"/>
      <c r="E16" s="52"/>
      <c r="F16" s="52"/>
      <c r="G16" s="52"/>
      <c r="H16" s="52"/>
      <c r="I16" s="52"/>
      <c r="J16" s="52"/>
      <c r="K16" s="52"/>
      <c r="L16" s="52"/>
      <c r="M16" s="52"/>
      <c r="N16" s="52"/>
      <c r="O16" s="52"/>
      <c r="P16" s="52"/>
      <c r="Q16" s="52"/>
      <c r="R16" s="52"/>
      <c r="S16" s="52"/>
      <c r="T16" s="52"/>
      <c r="U16" s="52"/>
      <c r="AO16" s="17"/>
    </row>
    <row r="17" spans="1:41" ht="13.15" customHeight="1">
      <c r="A17" s="15"/>
      <c r="B17" s="52"/>
      <c r="C17" s="52"/>
      <c r="D17" s="52"/>
      <c r="E17" s="52"/>
      <c r="F17" s="52"/>
      <c r="G17" s="52"/>
      <c r="H17" s="52"/>
      <c r="I17" s="52"/>
      <c r="J17" s="52"/>
      <c r="K17" s="52"/>
      <c r="L17" s="52"/>
      <c r="M17" s="52"/>
      <c r="N17" s="52"/>
      <c r="O17" s="52"/>
      <c r="P17" s="52"/>
      <c r="Q17" s="52"/>
      <c r="R17" s="52"/>
      <c r="S17" s="52"/>
      <c r="T17" s="52"/>
      <c r="U17" s="52"/>
      <c r="AO17" s="17"/>
    </row>
    <row r="18" spans="1:41" ht="13.15" customHeight="1">
      <c r="A18" s="15"/>
      <c r="B18" s="52"/>
      <c r="C18" s="52"/>
      <c r="D18" s="52"/>
      <c r="E18" s="52"/>
      <c r="F18" s="52"/>
      <c r="G18" s="52"/>
      <c r="H18" s="52"/>
      <c r="I18" s="52"/>
      <c r="J18" s="52"/>
      <c r="K18" s="52"/>
      <c r="L18" s="52"/>
      <c r="M18" s="52"/>
      <c r="N18" s="52"/>
      <c r="O18" s="52"/>
      <c r="P18" s="52"/>
      <c r="Q18" s="52"/>
      <c r="R18" s="52"/>
      <c r="S18" s="52"/>
      <c r="T18" s="52"/>
      <c r="U18" s="52"/>
      <c r="AO18" s="17"/>
    </row>
    <row r="19" spans="1:41" ht="13.15" customHeight="1">
      <c r="A19" s="15"/>
      <c r="B19" s="52"/>
      <c r="C19" s="52"/>
      <c r="D19" s="52"/>
      <c r="E19" s="52"/>
      <c r="F19" s="52"/>
      <c r="G19" s="52"/>
      <c r="H19" s="52"/>
      <c r="I19" s="52"/>
      <c r="J19" s="52"/>
      <c r="K19" s="52"/>
      <c r="L19" s="52"/>
      <c r="M19" s="52"/>
      <c r="N19" s="52"/>
      <c r="O19" s="52"/>
      <c r="P19" s="52"/>
      <c r="Q19" s="52"/>
      <c r="R19" s="52"/>
      <c r="S19" s="52"/>
      <c r="T19" s="52"/>
      <c r="U19" s="52"/>
      <c r="AO19" s="17"/>
    </row>
    <row r="20" spans="1:41" ht="114.75" customHeight="1">
      <c r="A20" s="15"/>
      <c r="B20" s="369" t="s">
        <v>218</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3"/>
      <c r="AO20" s="17"/>
    </row>
    <row r="21" spans="1:41" ht="13.15" customHeight="1">
      <c r="A21" s="15"/>
      <c r="B21" s="52"/>
      <c r="C21" s="52"/>
      <c r="D21" s="52"/>
      <c r="E21" s="52"/>
      <c r="F21" s="52"/>
      <c r="G21" s="52"/>
      <c r="H21" s="52"/>
      <c r="I21" s="52"/>
      <c r="J21" s="52"/>
      <c r="K21" s="52"/>
      <c r="L21" s="52"/>
      <c r="M21" s="52"/>
      <c r="N21" s="52"/>
      <c r="O21" s="52"/>
      <c r="P21" s="52"/>
      <c r="Q21" s="52"/>
      <c r="R21" s="52"/>
      <c r="S21" s="52"/>
      <c r="T21" s="52"/>
      <c r="U21" s="52"/>
      <c r="AO21" s="17"/>
    </row>
    <row r="22" spans="1:41" ht="409.5" customHeight="1">
      <c r="A22" s="15"/>
      <c r="B22" s="369" t="s">
        <v>237</v>
      </c>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3"/>
      <c r="AO22" s="17"/>
    </row>
    <row r="23" spans="1:41">
      <c r="A23" s="15"/>
      <c r="AO23" s="17"/>
    </row>
    <row r="24" spans="1:41" ht="15">
      <c r="A24" s="15"/>
      <c r="AM24" s="51"/>
      <c r="AO24" s="17"/>
    </row>
    <row r="25" spans="1:41" ht="15.75">
      <c r="A25" s="15"/>
      <c r="B25" s="374" t="s">
        <v>220</v>
      </c>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6"/>
      <c r="AM25" s="51"/>
      <c r="AO25" s="17"/>
    </row>
    <row r="26" spans="1:41" ht="156" customHeight="1">
      <c r="A26" s="15"/>
      <c r="B26" s="379" t="s">
        <v>219</v>
      </c>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M26" s="51"/>
      <c r="AO26" s="17"/>
    </row>
    <row r="27" spans="1:41" ht="13.15" customHeight="1">
      <c r="A27" s="15"/>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O27" s="17"/>
    </row>
    <row r="28" spans="1:41" ht="225.75" customHeight="1">
      <c r="A28" s="15"/>
      <c r="B28" s="369" t="s">
        <v>221</v>
      </c>
      <c r="C28" s="37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1"/>
      <c r="AM28" s="51"/>
      <c r="AO28" s="17"/>
    </row>
    <row r="29" spans="1:41" ht="13.15" customHeight="1">
      <c r="A29" s="15"/>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O29" s="17"/>
    </row>
    <row r="30" spans="1:41" ht="161.25" customHeight="1">
      <c r="A30" s="15"/>
      <c r="B30" s="369" t="s">
        <v>222</v>
      </c>
      <c r="C30" s="370"/>
      <c r="D30" s="370"/>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1"/>
      <c r="AM30" s="51"/>
      <c r="AO30" s="17"/>
    </row>
    <row r="31" spans="1:41" ht="13.15" customHeight="1">
      <c r="A31" s="15"/>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O31" s="17"/>
    </row>
    <row r="32" spans="1:41" ht="240.75" customHeight="1">
      <c r="A32" s="15"/>
      <c r="B32" s="369" t="s">
        <v>223</v>
      </c>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1"/>
      <c r="AM32" s="51"/>
      <c r="AO32" s="17"/>
    </row>
    <row r="33" spans="1:41" ht="13.15" customHeight="1">
      <c r="A33" s="15"/>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O33" s="17"/>
    </row>
    <row r="34" spans="1:41" ht="99" customHeight="1">
      <c r="A34" s="15"/>
      <c r="B34" s="369" t="s">
        <v>224</v>
      </c>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1"/>
      <c r="AM34" s="51"/>
      <c r="AO34" s="17"/>
    </row>
    <row r="35" spans="1:41" ht="13.15" customHeight="1">
      <c r="A35" s="15"/>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O35" s="17"/>
    </row>
    <row r="36" spans="1:41" ht="172.5" customHeight="1">
      <c r="A36" s="15"/>
      <c r="B36" s="369" t="s">
        <v>225</v>
      </c>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1"/>
      <c r="AM36" s="51"/>
      <c r="AO36" s="17"/>
    </row>
    <row r="37" spans="1:41" ht="13.15" customHeight="1">
      <c r="A37" s="15"/>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O37" s="17"/>
    </row>
    <row r="38" spans="1:41" ht="138.75" customHeight="1">
      <c r="A38" s="15"/>
      <c r="B38" s="369" t="s">
        <v>226</v>
      </c>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1"/>
      <c r="AM38" s="51"/>
      <c r="AO38" s="17"/>
    </row>
    <row r="39" spans="1:41" ht="13.15" customHeight="1">
      <c r="A39" s="15"/>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O39" s="17"/>
    </row>
    <row r="40" spans="1:41" ht="119.25" customHeight="1">
      <c r="A40" s="15"/>
      <c r="B40" s="369" t="s">
        <v>227</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1"/>
      <c r="AM40" s="51"/>
      <c r="AO40" s="17"/>
    </row>
    <row r="41" spans="1:41" ht="13.15" customHeight="1">
      <c r="A41" s="15"/>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O41" s="17"/>
    </row>
    <row r="42" spans="1:41" ht="183.75" customHeight="1">
      <c r="A42" s="15"/>
      <c r="B42" s="369" t="s">
        <v>228</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1"/>
      <c r="AM42" s="51"/>
      <c r="AO42" s="17"/>
    </row>
    <row r="43" spans="1:41" ht="13.15" customHeight="1">
      <c r="A43" s="15"/>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O43" s="17"/>
    </row>
    <row r="44" spans="1:41" ht="137.25" customHeight="1">
      <c r="A44" s="15"/>
      <c r="B44" s="369" t="s">
        <v>229</v>
      </c>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1"/>
      <c r="AM44" s="51"/>
      <c r="AO44" s="17"/>
    </row>
    <row r="45" spans="1:41" ht="13.15" customHeight="1">
      <c r="A45" s="1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O45" s="17"/>
    </row>
    <row r="46" spans="1:41" ht="409.5" customHeight="1">
      <c r="A46" s="15"/>
      <c r="B46" s="369" t="s">
        <v>230</v>
      </c>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1"/>
      <c r="AM46" s="51"/>
      <c r="AO46" s="17"/>
    </row>
    <row r="47" spans="1:41" ht="13.15" customHeight="1">
      <c r="A47" s="15"/>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O47" s="17"/>
    </row>
    <row r="48" spans="1:41" ht="105" customHeight="1">
      <c r="A48" s="15"/>
      <c r="B48" s="369" t="s">
        <v>231</v>
      </c>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2"/>
      <c r="AK48" s="372"/>
      <c r="AL48" s="373"/>
      <c r="AM48" s="51"/>
      <c r="AO48" s="17"/>
    </row>
    <row r="49" spans="1:41" ht="13.15" customHeight="1">
      <c r="A49" s="1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O49" s="17"/>
    </row>
    <row r="50" spans="1:41" ht="147" customHeight="1">
      <c r="A50" s="15"/>
      <c r="B50" s="369" t="s">
        <v>232</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3"/>
      <c r="AM50" s="51"/>
      <c r="AO50" s="17"/>
    </row>
    <row r="51" spans="1:41" ht="13.15" customHeight="1">
      <c r="A51" s="1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O51" s="17"/>
    </row>
    <row r="52" spans="1:41" ht="123.75" customHeight="1">
      <c r="A52" s="15"/>
      <c r="B52" s="369" t="s">
        <v>233</v>
      </c>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73"/>
      <c r="AM52" s="51"/>
      <c r="AO52" s="17"/>
    </row>
    <row r="53" spans="1:41" ht="13.15" customHeight="1">
      <c r="A53" s="1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O53" s="17"/>
    </row>
    <row r="54" spans="1:41" ht="57.75" customHeight="1">
      <c r="A54" s="15"/>
      <c r="B54" s="369" t="s">
        <v>234</v>
      </c>
      <c r="C54" s="372"/>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3"/>
      <c r="AM54" s="51"/>
      <c r="AO54" s="17"/>
    </row>
    <row r="55" spans="1:41" ht="13.15" customHeight="1">
      <c r="A55" s="15"/>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O55" s="17"/>
    </row>
    <row r="56" spans="1:41" ht="76.5" customHeight="1">
      <c r="A56" s="15"/>
      <c r="B56" s="369" t="s">
        <v>235</v>
      </c>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3"/>
      <c r="AM56" s="51"/>
      <c r="AO56" s="17"/>
    </row>
    <row r="57" spans="1:41" ht="13.15" customHeight="1">
      <c r="A57" s="15"/>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O57" s="17"/>
    </row>
    <row r="58" spans="1:41">
      <c r="A58" s="15"/>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O58" s="17"/>
    </row>
    <row r="59" spans="1:41">
      <c r="A59" s="2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29"/>
    </row>
    <row r="60" spans="1:41">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row>
    <row r="61" spans="1:41">
      <c r="G61" s="61" t="s">
        <v>255</v>
      </c>
      <c r="K61" s="154" t="s">
        <v>102</v>
      </c>
      <c r="L61" s="155"/>
      <c r="M61" s="155"/>
      <c r="N61" s="155"/>
      <c r="O61" s="155"/>
      <c r="P61" s="155"/>
      <c r="Q61" s="155"/>
      <c r="R61" s="155"/>
      <c r="S61" s="155"/>
      <c r="T61" s="155"/>
      <c r="U61" s="155"/>
      <c r="V61" s="156"/>
    </row>
    <row r="62" spans="1:41">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row>
    <row r="64" spans="1:41">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row>
    <row r="66" spans="2:38">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row>
    <row r="68" spans="2:38">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row>
  </sheetData>
  <mergeCells count="21">
    <mergeCell ref="K61:V61"/>
    <mergeCell ref="B46:AL46"/>
    <mergeCell ref="B48:AL48"/>
    <mergeCell ref="B50:AL50"/>
    <mergeCell ref="B52:AL52"/>
    <mergeCell ref="B54:AL54"/>
    <mergeCell ref="B56:AL56"/>
    <mergeCell ref="B44:AL44"/>
    <mergeCell ref="B20:AL20"/>
    <mergeCell ref="B22:AL22"/>
    <mergeCell ref="B25:AL25"/>
    <mergeCell ref="B12:AC12"/>
    <mergeCell ref="B26:AL26"/>
    <mergeCell ref="B28:AL28"/>
    <mergeCell ref="B30:AL30"/>
    <mergeCell ref="B32:AL32"/>
    <mergeCell ref="B34:AL34"/>
    <mergeCell ref="B36:AL36"/>
    <mergeCell ref="B38:AL38"/>
    <mergeCell ref="B40:AL40"/>
    <mergeCell ref="B42:AL42"/>
  </mergeCells>
  <hyperlinks>
    <hyperlink ref="K61" location="'Übersicht und Anleitung'!A1" display="Zurück zu Seite 1: &quot;Übersicht und Anleitung&quot;" xr:uid="{0DB4E570-B832-4611-A682-6FE80C6C2693}"/>
  </hyperlinks>
  <pageMargins left="0.7" right="0.7" top="0.78740157499999996" bottom="0.78740157499999996" header="0.3" footer="0.3"/>
  <pageSetup paperSize="9" scale="6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7BC5-591D-4F65-95B2-4A39147B006D}">
  <dimension ref="D11:E21"/>
  <sheetViews>
    <sheetView workbookViewId="0">
      <selection activeCell="F34" sqref="F34"/>
    </sheetView>
  </sheetViews>
  <sheetFormatPr baseColWidth="10" defaultRowHeight="12.75"/>
  <sheetData>
    <row r="11" spans="4:5">
      <c r="E11" s="10" t="s">
        <v>127</v>
      </c>
    </row>
    <row r="13" spans="4:5">
      <c r="D13" s="10" t="s">
        <v>130</v>
      </c>
      <c r="E13" s="10" t="s">
        <v>129</v>
      </c>
    </row>
    <row r="14" spans="4:5">
      <c r="E14" s="10" t="s">
        <v>128</v>
      </c>
    </row>
    <row r="17" spans="4:5">
      <c r="D17" s="10" t="s">
        <v>130</v>
      </c>
      <c r="E17" s="10" t="s">
        <v>131</v>
      </c>
    </row>
    <row r="18" spans="4:5">
      <c r="E18" s="10" t="s">
        <v>132</v>
      </c>
    </row>
    <row r="20" spans="4:5">
      <c r="D20" s="10" t="s">
        <v>133</v>
      </c>
      <c r="E20" s="10" t="s">
        <v>134</v>
      </c>
    </row>
    <row r="21" spans="4:5">
      <c r="E21" s="10" t="s">
        <v>135</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AO133"/>
  <sheetViews>
    <sheetView zoomScaleNormal="100" zoomScaleSheetLayoutView="100" workbookViewId="0">
      <selection activeCell="I17" sqref="I17:L17"/>
    </sheetView>
  </sheetViews>
  <sheetFormatPr baseColWidth="10" defaultColWidth="3.42578125" defaultRowHeight="15" customHeight="1"/>
  <cols>
    <col min="9" max="9" width="3.7109375" customWidth="1"/>
    <col min="17" max="18" width="4.140625" bestFit="1" customWidth="1"/>
    <col min="20" max="20" width="4.140625" bestFit="1" customWidth="1"/>
    <col min="22" max="22" width="4.7109375" customWidth="1"/>
    <col min="31" max="31" width="4.140625" customWidth="1"/>
    <col min="35" max="35" width="3.42578125" customWidth="1"/>
  </cols>
  <sheetData>
    <row r="1" spans="1:41"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O1" s="44" t="s">
        <v>31</v>
      </c>
    </row>
    <row r="2" spans="1:41" ht="7.9" customHeight="1">
      <c r="A2" s="15"/>
      <c r="B2" s="16"/>
      <c r="AI2" s="17"/>
    </row>
    <row r="3" spans="1:41" ht="15" customHeight="1">
      <c r="A3" s="15"/>
      <c r="B3" s="18" t="s">
        <v>21</v>
      </c>
      <c r="AI3" s="17"/>
    </row>
    <row r="4" spans="1:41" ht="7.5" customHeight="1">
      <c r="A4" s="15"/>
      <c r="B4" s="16"/>
      <c r="AI4" s="17"/>
    </row>
    <row r="5" spans="1:41" ht="15" customHeight="1">
      <c r="A5" s="15"/>
      <c r="B5" s="18" t="s">
        <v>5</v>
      </c>
      <c r="AI5" s="17"/>
    </row>
    <row r="6" spans="1:41" ht="15" customHeight="1">
      <c r="A6" s="15"/>
      <c r="B6" s="18" t="s">
        <v>175</v>
      </c>
      <c r="AI6" s="17"/>
    </row>
    <row r="7" spans="1:41" ht="15" customHeight="1">
      <c r="A7" s="15"/>
      <c r="B7" s="18" t="s">
        <v>95</v>
      </c>
      <c r="AI7" s="17"/>
    </row>
    <row r="8" spans="1:41" ht="7.5" customHeight="1">
      <c r="A8" s="15"/>
      <c r="B8" s="18"/>
      <c r="AI8" s="17"/>
    </row>
    <row r="9" spans="1:41" ht="15" customHeight="1">
      <c r="A9" s="15"/>
      <c r="B9" s="18" t="s">
        <v>94</v>
      </c>
      <c r="AI9" s="17"/>
    </row>
    <row r="10" spans="1:41" ht="7.5" customHeight="1">
      <c r="A10" s="15"/>
      <c r="AI10" s="17"/>
    </row>
    <row r="11" spans="1:41">
      <c r="A11" s="15"/>
      <c r="B11" s="18" t="s">
        <v>55</v>
      </c>
      <c r="AA11" t="s">
        <v>6</v>
      </c>
      <c r="AI11" s="17"/>
    </row>
    <row r="12" spans="1:41" ht="15" customHeight="1">
      <c r="A12" s="15"/>
      <c r="AA12" t="s">
        <v>7</v>
      </c>
      <c r="AI12" s="17"/>
    </row>
    <row r="13" spans="1:41" ht="15.75">
      <c r="A13" s="15"/>
      <c r="B13" s="68" t="s">
        <v>104</v>
      </c>
      <c r="C13" s="69"/>
      <c r="D13" s="69"/>
      <c r="E13" s="69"/>
      <c r="F13" s="69"/>
      <c r="G13" s="69"/>
      <c r="H13" s="69"/>
      <c r="I13" s="69"/>
      <c r="J13" s="69"/>
      <c r="K13" s="69"/>
      <c r="L13" s="69"/>
      <c r="M13" s="69"/>
      <c r="N13" s="69"/>
      <c r="O13" s="69"/>
      <c r="P13" s="69"/>
      <c r="Q13" s="69"/>
      <c r="R13" s="69"/>
      <c r="S13" s="69"/>
      <c r="T13" s="69"/>
      <c r="AA13" s="19" t="s">
        <v>8</v>
      </c>
      <c r="AI13" s="17"/>
    </row>
    <row r="14" spans="1:41" ht="20.25" customHeight="1">
      <c r="A14" s="15"/>
      <c r="B14" s="70" t="s">
        <v>113</v>
      </c>
      <c r="C14" s="69"/>
      <c r="D14" s="69"/>
      <c r="E14" s="69"/>
      <c r="F14" s="69"/>
      <c r="G14" s="69"/>
      <c r="H14" s="69"/>
      <c r="I14" s="69"/>
      <c r="J14" s="69"/>
      <c r="K14" s="69"/>
      <c r="L14" s="69"/>
      <c r="M14" s="69"/>
      <c r="N14" s="69"/>
      <c r="O14" s="69"/>
      <c r="P14" s="69"/>
      <c r="Q14" s="69"/>
      <c r="R14" s="69"/>
      <c r="S14" s="69"/>
      <c r="T14" s="69"/>
      <c r="AA14" t="s">
        <v>9</v>
      </c>
      <c r="AI14" s="17"/>
    </row>
    <row r="15" spans="1:41" ht="15" customHeight="1">
      <c r="A15" s="15"/>
      <c r="T15" s="10"/>
      <c r="AA15" t="s">
        <v>10</v>
      </c>
      <c r="AI15" s="17"/>
    </row>
    <row r="16" spans="1:41" ht="15" customHeight="1">
      <c r="A16" s="15"/>
      <c r="I16" s="161" t="s">
        <v>37</v>
      </c>
      <c r="J16" s="162"/>
      <c r="K16" s="162"/>
      <c r="L16" s="163"/>
      <c r="T16" s="10"/>
      <c r="AA16" s="21" t="s">
        <v>96</v>
      </c>
      <c r="AI16" s="17"/>
    </row>
    <row r="17" spans="1:35" ht="15" customHeight="1">
      <c r="A17" s="15"/>
      <c r="B17" s="20" t="s">
        <v>136</v>
      </c>
      <c r="I17" s="192"/>
      <c r="J17" s="193"/>
      <c r="K17" s="193"/>
      <c r="L17" s="194"/>
      <c r="T17" s="10"/>
      <c r="AI17" s="17"/>
    </row>
    <row r="18" spans="1:35" ht="15" customHeight="1">
      <c r="A18" s="15"/>
      <c r="T18" s="10"/>
      <c r="U18" s="161" t="s">
        <v>37</v>
      </c>
      <c r="V18" s="162"/>
      <c r="W18" s="163"/>
      <c r="AI18" s="17"/>
    </row>
    <row r="19" spans="1:35" ht="15" customHeight="1">
      <c r="A19" s="15"/>
      <c r="B19" s="20" t="s">
        <v>11</v>
      </c>
      <c r="D19" s="10"/>
      <c r="E19" s="10"/>
      <c r="F19" s="174" t="s">
        <v>150</v>
      </c>
      <c r="G19" s="175"/>
      <c r="H19" s="175"/>
      <c r="I19" s="175"/>
      <c r="J19" s="175"/>
      <c r="K19" s="175"/>
      <c r="L19" s="175"/>
      <c r="M19" s="175"/>
      <c r="N19" s="175"/>
      <c r="O19" s="175"/>
      <c r="P19" s="175"/>
      <c r="Q19" s="175"/>
      <c r="R19" s="175"/>
      <c r="S19" s="175"/>
      <c r="T19" s="175"/>
      <c r="U19" s="175"/>
      <c r="V19" s="175"/>
      <c r="W19" s="176"/>
      <c r="AI19" s="17"/>
    </row>
    <row r="20" spans="1:35" ht="15" customHeight="1">
      <c r="A20" s="15"/>
      <c r="F20" s="139"/>
      <c r="G20" s="10" t="s">
        <v>12</v>
      </c>
      <c r="L20" s="139"/>
      <c r="M20" s="10" t="s">
        <v>13</v>
      </c>
      <c r="Q20" s="40" t="str">
        <f>IF(AND(F20="x",L20="x"),"Achtung nur 1 Kreuz setzen!","")</f>
        <v/>
      </c>
      <c r="R20" s="40"/>
      <c r="S20" s="40"/>
      <c r="T20" s="40"/>
      <c r="U20" s="40"/>
      <c r="V20" s="40"/>
      <c r="W20" s="40"/>
      <c r="AI20" s="17"/>
    </row>
    <row r="21" spans="1:35" ht="15" customHeight="1">
      <c r="A21" s="15"/>
      <c r="F21" s="10"/>
      <c r="AI21" s="17"/>
    </row>
    <row r="22" spans="1:35" ht="15" customHeight="1">
      <c r="A22" s="15"/>
      <c r="AI22" s="17"/>
    </row>
    <row r="23" spans="1:35" ht="15" customHeight="1">
      <c r="A23" s="15"/>
      <c r="B23" s="20" t="s">
        <v>151</v>
      </c>
      <c r="U23" s="161" t="s">
        <v>37</v>
      </c>
      <c r="V23" s="162"/>
      <c r="W23" s="163"/>
      <c r="AI23" s="17"/>
    </row>
    <row r="24" spans="1:35" ht="15" customHeight="1">
      <c r="A24" s="15"/>
      <c r="B24" s="18" t="s">
        <v>22</v>
      </c>
      <c r="E24" s="174" t="s">
        <v>152</v>
      </c>
      <c r="F24" s="175"/>
      <c r="G24" s="175"/>
      <c r="H24" s="175"/>
      <c r="I24" s="175"/>
      <c r="J24" s="175"/>
      <c r="K24" s="175"/>
      <c r="L24" s="175"/>
      <c r="M24" s="175"/>
      <c r="N24" s="175"/>
      <c r="O24" s="175"/>
      <c r="P24" s="175"/>
      <c r="Q24" s="175"/>
      <c r="R24" s="175"/>
      <c r="S24" s="175"/>
      <c r="T24" s="175"/>
      <c r="U24" s="175"/>
      <c r="V24" s="175"/>
      <c r="W24" s="176"/>
      <c r="AI24" s="17"/>
    </row>
    <row r="25" spans="1:35" ht="15" customHeight="1">
      <c r="A25" s="15"/>
      <c r="B25" s="18" t="s">
        <v>23</v>
      </c>
      <c r="E25" s="202" t="s">
        <v>269</v>
      </c>
      <c r="F25" s="203"/>
      <c r="G25" s="203"/>
      <c r="H25" s="203"/>
      <c r="I25" s="203"/>
      <c r="J25" s="203"/>
      <c r="K25" s="203"/>
      <c r="L25" s="203"/>
      <c r="M25" s="203"/>
      <c r="N25" s="203"/>
      <c r="O25" s="203"/>
      <c r="P25" s="203"/>
      <c r="Q25" s="203"/>
      <c r="R25" s="203"/>
      <c r="S25" s="203"/>
      <c r="T25" s="203"/>
      <c r="U25" s="203"/>
      <c r="V25" s="203"/>
      <c r="W25" s="204"/>
      <c r="AI25" s="17"/>
    </row>
    <row r="26" spans="1:35" ht="15" customHeight="1">
      <c r="A26" s="28"/>
      <c r="B26" s="9"/>
      <c r="C26" s="32"/>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29"/>
    </row>
    <row r="27" spans="1:35" ht="15" customHeight="1">
      <c r="A27" s="15"/>
      <c r="C27" s="18"/>
      <c r="AI27" s="17"/>
    </row>
    <row r="28" spans="1:35" ht="15" customHeight="1">
      <c r="A28" s="15"/>
      <c r="B28" s="27" t="s">
        <v>109</v>
      </c>
      <c r="AI28" s="17"/>
    </row>
    <row r="29" spans="1:35" ht="15" customHeight="1">
      <c r="A29" s="15"/>
      <c r="AI29" s="17"/>
    </row>
    <row r="30" spans="1:35" ht="15" customHeight="1">
      <c r="A30" s="15"/>
      <c r="B30" s="65" t="s">
        <v>97</v>
      </c>
      <c r="AI30" s="17"/>
    </row>
    <row r="31" spans="1:35" ht="15" customHeight="1">
      <c r="A31" s="15"/>
      <c r="B31" s="212" t="s">
        <v>240</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17"/>
    </row>
    <row r="32" spans="1:35" ht="15" customHeight="1">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35"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35"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35"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35"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35"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35" ht="15" customHeight="1">
      <c r="A38" s="15"/>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17"/>
    </row>
    <row r="39" spans="1:35" ht="15" customHeight="1">
      <c r="A39" s="1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7"/>
    </row>
    <row r="40" spans="1:35" ht="15" customHeight="1">
      <c r="A40" s="15"/>
      <c r="B40" s="65" t="s">
        <v>98</v>
      </c>
      <c r="AI40" s="17"/>
    </row>
    <row r="41" spans="1:35" ht="15" customHeight="1">
      <c r="A41" s="15"/>
      <c r="B41" s="212" t="s">
        <v>239</v>
      </c>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17"/>
    </row>
    <row r="42" spans="1:35" ht="15" customHeight="1">
      <c r="A42" s="15"/>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17"/>
    </row>
    <row r="43" spans="1:35" ht="15" customHeight="1">
      <c r="A43" s="15"/>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17"/>
    </row>
    <row r="44" spans="1:35" ht="15" customHeight="1">
      <c r="A44" s="15"/>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17"/>
    </row>
    <row r="45" spans="1:35" ht="15" customHeight="1">
      <c r="A45" s="15"/>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17"/>
    </row>
    <row r="46" spans="1:35" ht="15" customHeight="1">
      <c r="A46" s="15"/>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17"/>
    </row>
    <row r="47" spans="1:35" ht="15" customHeight="1">
      <c r="A47" s="15"/>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17"/>
    </row>
    <row r="48" spans="1:35" ht="15" customHeight="1">
      <c r="A48" s="15"/>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17"/>
    </row>
    <row r="49" spans="1:35" ht="15" customHeight="1">
      <c r="A49" s="15"/>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17"/>
    </row>
    <row r="50" spans="1:35" ht="15" customHeight="1">
      <c r="A50" s="15"/>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17"/>
    </row>
    <row r="51" spans="1:35" ht="15" customHeight="1">
      <c r="A51" s="15"/>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17"/>
    </row>
    <row r="52" spans="1:35" ht="15" customHeight="1">
      <c r="A52" s="15"/>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17"/>
    </row>
    <row r="53" spans="1:35" ht="15" customHeight="1">
      <c r="A53" s="15"/>
      <c r="C53" s="18"/>
      <c r="AI53" s="17"/>
    </row>
    <row r="54" spans="1:35" ht="15" customHeight="1">
      <c r="A54" s="1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4"/>
    </row>
    <row r="55" spans="1:35" ht="15" customHeight="1">
      <c r="A55" s="15"/>
      <c r="B55" s="20" t="s">
        <v>24</v>
      </c>
      <c r="U55" s="161" t="s">
        <v>37</v>
      </c>
      <c r="V55" s="162"/>
      <c r="W55" s="163"/>
      <c r="AI55" s="17"/>
    </row>
    <row r="56" spans="1:35" ht="15" customHeight="1">
      <c r="A56" s="15"/>
      <c r="B56" s="10" t="s">
        <v>242</v>
      </c>
      <c r="C56" s="18"/>
      <c r="AI56" s="17"/>
    </row>
    <row r="57" spans="1:35" ht="7.5" customHeight="1">
      <c r="A57" s="15"/>
      <c r="D57" s="18"/>
      <c r="AI57" s="17"/>
    </row>
    <row r="58" spans="1:35" ht="15" customHeight="1">
      <c r="A58" s="15"/>
      <c r="B58" s="18" t="s">
        <v>14</v>
      </c>
      <c r="D58" s="18"/>
      <c r="H58" s="7"/>
      <c r="L58" s="174"/>
      <c r="M58" s="175"/>
      <c r="N58" s="175"/>
      <c r="O58" s="175"/>
      <c r="P58" s="175"/>
      <c r="Q58" s="175"/>
      <c r="R58" s="175"/>
      <c r="S58" s="175"/>
      <c r="T58" s="175"/>
      <c r="U58" s="175"/>
      <c r="V58" s="175"/>
      <c r="W58" s="175"/>
      <c r="X58" s="175"/>
      <c r="Y58" s="175"/>
      <c r="Z58" s="175"/>
      <c r="AA58" s="175"/>
      <c r="AB58" s="176"/>
      <c r="AI58" s="17"/>
    </row>
    <row r="59" spans="1:35" ht="15" customHeight="1">
      <c r="A59" s="15"/>
      <c r="B59" s="18" t="s">
        <v>15</v>
      </c>
      <c r="L59" s="174"/>
      <c r="M59" s="175"/>
      <c r="N59" s="175"/>
      <c r="O59" s="175"/>
      <c r="P59" s="175"/>
      <c r="Q59" s="175"/>
      <c r="R59" s="175"/>
      <c r="S59" s="175"/>
      <c r="T59" s="175"/>
      <c r="U59" s="175"/>
      <c r="V59" s="175"/>
      <c r="W59" s="175"/>
      <c r="X59" s="175"/>
      <c r="Y59" s="175"/>
      <c r="Z59" s="175"/>
      <c r="AA59" s="175"/>
      <c r="AB59" s="176"/>
      <c r="AI59" s="17"/>
    </row>
    <row r="60" spans="1:35" ht="15" customHeight="1">
      <c r="A60" s="15"/>
      <c r="B60" s="18" t="s">
        <v>16</v>
      </c>
      <c r="L60" s="18" t="s">
        <v>1</v>
      </c>
      <c r="N60" s="195"/>
      <c r="O60" s="175"/>
      <c r="P60" s="175"/>
      <c r="Q60" s="176"/>
      <c r="R60" s="196" t="str">
        <f>IF(OR(N60="",N61=""),"",CONCATENATE((N61-N60+1)," Tag(e)"))</f>
        <v/>
      </c>
      <c r="S60" s="197"/>
      <c r="T60" s="197"/>
      <c r="U60" s="198"/>
      <c r="V60" s="205" t="str">
        <f>IF(OR(N60="",N61=""),"",IF((N61-N60+1)&lt;2,"Kein Zuschuss möglich, da Veranstaltung  &lt; 2 Tage dauert!","Veranstaltung dauert &gt;= 2 Tage, Zuschuss kann beantragt werden!"))</f>
        <v/>
      </c>
      <c r="W60" s="205"/>
      <c r="X60" s="205"/>
      <c r="Y60" s="205"/>
      <c r="Z60" s="205"/>
      <c r="AA60" s="205"/>
      <c r="AB60" s="205"/>
      <c r="AI60" s="17"/>
    </row>
    <row r="61" spans="1:35" ht="15" customHeight="1">
      <c r="A61" s="15"/>
      <c r="B61" s="18"/>
      <c r="L61" s="18" t="s">
        <v>2</v>
      </c>
      <c r="N61" s="195"/>
      <c r="O61" s="175"/>
      <c r="P61" s="175"/>
      <c r="Q61" s="176"/>
      <c r="R61" s="199"/>
      <c r="S61" s="200"/>
      <c r="T61" s="200"/>
      <c r="U61" s="201"/>
      <c r="V61" s="205"/>
      <c r="W61" s="205"/>
      <c r="X61" s="205"/>
      <c r="Y61" s="205"/>
      <c r="Z61" s="205"/>
      <c r="AA61" s="205"/>
      <c r="AB61" s="205"/>
      <c r="AI61" s="17"/>
    </row>
    <row r="62" spans="1:35" ht="15" customHeight="1">
      <c r="A62" s="28"/>
      <c r="B62" s="32"/>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29"/>
    </row>
    <row r="63" spans="1:35" ht="15" customHeight="1">
      <c r="A63" s="11"/>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4"/>
    </row>
    <row r="64" spans="1:35" ht="15" customHeight="1">
      <c r="A64" s="15"/>
      <c r="B64" s="139"/>
      <c r="C64" s="20" t="s">
        <v>97</v>
      </c>
      <c r="L64" s="161" t="s">
        <v>37</v>
      </c>
      <c r="M64" s="162"/>
      <c r="N64" s="163"/>
      <c r="P64" s="39" t="str">
        <f>IF(B77="x","Hinweis: Personenzuschuss nicht möglich, da Sonderzuschuss ausgewählt!","")</f>
        <v/>
      </c>
      <c r="AI64" s="17"/>
    </row>
    <row r="65" spans="1:37" ht="15" customHeight="1">
      <c r="A65" s="15"/>
      <c r="B65" s="60" t="str">
        <f>IF(B64="x","Hinweis: der Personenzuschuss darf von Jugendgruppen und OG's beantragt werden!","")</f>
        <v/>
      </c>
      <c r="L65" s="114"/>
      <c r="M65" s="114"/>
      <c r="N65" s="114"/>
      <c r="P65" s="39"/>
      <c r="AI65" s="17"/>
    </row>
    <row r="66" spans="1:37" ht="15" customHeight="1">
      <c r="A66" s="15"/>
      <c r="C66" s="18" t="s">
        <v>246</v>
      </c>
      <c r="J66" s="18"/>
      <c r="O66" s="177" t="str">
        <f>IF(B64="x",'TN-liste (nur §3.1 &amp; §3.2)'!E7,"")</f>
        <v/>
      </c>
      <c r="P66" s="178"/>
      <c r="S66" s="214" t="s">
        <v>36</v>
      </c>
      <c r="T66" s="214"/>
      <c r="U66" s="214"/>
      <c r="V66" s="215"/>
      <c r="W66" s="177" t="str">
        <f>IF(B64="x",'TN-liste (nur §3.1 &amp; §3.2)'!E8,"")</f>
        <v/>
      </c>
      <c r="X66" s="178"/>
      <c r="AE66" s="161" t="s">
        <v>37</v>
      </c>
      <c r="AF66" s="162"/>
      <c r="AG66" s="162"/>
      <c r="AH66" s="163"/>
      <c r="AI66" s="17"/>
    </row>
    <row r="67" spans="1:37" ht="15" customHeight="1">
      <c r="A67" s="15"/>
      <c r="C67" s="7" t="s">
        <v>247</v>
      </c>
      <c r="AE67" s="164" t="s">
        <v>47</v>
      </c>
      <c r="AF67" s="164"/>
      <c r="AG67" s="164"/>
      <c r="AH67" s="164"/>
      <c r="AI67" s="17"/>
    </row>
    <row r="68" spans="1:37" s="8" customFormat="1" ht="7.5" customHeight="1">
      <c r="A68" s="22"/>
      <c r="AE68" s="164"/>
      <c r="AF68" s="164"/>
      <c r="AG68" s="164"/>
      <c r="AH68" s="164"/>
      <c r="AI68" s="23"/>
    </row>
    <row r="69" spans="1:37" ht="15" customHeight="1">
      <c r="A69" s="15"/>
      <c r="C69" s="24" t="s">
        <v>17</v>
      </c>
      <c r="D69" s="24"/>
      <c r="E69" s="24"/>
      <c r="F69" s="24"/>
      <c r="G69" s="189" t="str">
        <f>IF(B64="x",'TN-liste (nur §3.1 &amp; §3.2)'!E7+'TN-liste (nur §3.1 &amp; §3.2)'!E8-'TN-liste (nur §3.1 &amp; §3.2)'!I7,"")</f>
        <v/>
      </c>
      <c r="H69" s="190"/>
      <c r="I69" s="24" t="s">
        <v>42</v>
      </c>
      <c r="P69" s="25" t="s">
        <v>25</v>
      </c>
      <c r="Q69" s="189" t="str">
        <f>IF(B64="x",N61-N60+1,"")</f>
        <v/>
      </c>
      <c r="R69" s="190"/>
      <c r="S69" s="24" t="s">
        <v>26</v>
      </c>
      <c r="T69" s="24"/>
      <c r="U69" s="24"/>
      <c r="V69" s="24"/>
      <c r="W69" s="8"/>
      <c r="X69" s="25" t="s">
        <v>25</v>
      </c>
      <c r="Y69" s="26" t="s">
        <v>28</v>
      </c>
      <c r="Z69" s="25" t="s">
        <v>27</v>
      </c>
      <c r="AA69" s="191" t="str">
        <f>IF(B64="x",G69*Q69*2,"")</f>
        <v/>
      </c>
      <c r="AB69" s="191"/>
      <c r="AC69" s="191"/>
      <c r="AE69" s="164"/>
      <c r="AF69" s="164"/>
      <c r="AG69" s="164"/>
      <c r="AH69" s="164"/>
      <c r="AI69" s="17"/>
    </row>
    <row r="70" spans="1:37" ht="15" customHeight="1">
      <c r="A70" s="15"/>
      <c r="G70" s="189" t="str">
        <f>IF(B64="x",'TN-liste (nur §3.1 &amp; §3.2)'!I7-G71,"")</f>
        <v/>
      </c>
      <c r="H70" s="190"/>
      <c r="I70" s="24" t="s">
        <v>86</v>
      </c>
      <c r="J70" s="24"/>
      <c r="K70" s="24"/>
      <c r="P70" s="25" t="s">
        <v>25</v>
      </c>
      <c r="Q70" s="189" t="str">
        <f>IF(B64="x",Q69,"")</f>
        <v/>
      </c>
      <c r="R70" s="190"/>
      <c r="S70" s="24" t="s">
        <v>26</v>
      </c>
      <c r="T70" s="24"/>
      <c r="U70" s="24"/>
      <c r="V70" s="24"/>
      <c r="W70" s="24"/>
      <c r="X70" s="25" t="s">
        <v>25</v>
      </c>
      <c r="Y70" s="26" t="s">
        <v>28</v>
      </c>
      <c r="Z70" s="25" t="s">
        <v>27</v>
      </c>
      <c r="AA70" s="191" t="str">
        <f>IF(B64="x",G70*Q70*2,"")</f>
        <v/>
      </c>
      <c r="AB70" s="191"/>
      <c r="AC70" s="191"/>
      <c r="AE70" s="228">
        <f>IF(AND(B64="x",B77="x"),"-  €",IF(SUM(AA69:AC71)&gt;200,200,SUM(AA69:AC71)))</f>
        <v>0</v>
      </c>
      <c r="AF70" s="228"/>
      <c r="AG70" s="228"/>
      <c r="AH70" s="228"/>
      <c r="AI70" s="17"/>
    </row>
    <row r="71" spans="1:37" ht="15" customHeight="1">
      <c r="A71" s="15"/>
      <c r="B71" s="206" t="s">
        <v>253</v>
      </c>
      <c r="C71" s="207"/>
      <c r="G71" s="189" t="str">
        <f>IF(B64="x",'TN-liste (nur §3.1 &amp; §3.2)'!I8,"")</f>
        <v/>
      </c>
      <c r="H71" s="190"/>
      <c r="I71" s="24" t="s">
        <v>29</v>
      </c>
      <c r="J71" s="24"/>
      <c r="K71" s="24"/>
      <c r="L71" s="24"/>
      <c r="M71" s="24"/>
      <c r="N71" s="24"/>
      <c r="O71" s="24"/>
      <c r="P71" s="25" t="s">
        <v>25</v>
      </c>
      <c r="Q71" s="189" t="str">
        <f>IF(B64="x",Q70,"")</f>
        <v/>
      </c>
      <c r="R71" s="190"/>
      <c r="S71" s="24" t="s">
        <v>26</v>
      </c>
      <c r="T71" s="24"/>
      <c r="U71" s="24"/>
      <c r="V71" s="24"/>
      <c r="W71" s="24"/>
      <c r="X71" s="25" t="s">
        <v>25</v>
      </c>
      <c r="Y71" s="26" t="s">
        <v>30</v>
      </c>
      <c r="Z71" s="25" t="s">
        <v>27</v>
      </c>
      <c r="AA71" s="191" t="str">
        <f>IF(B64="x",G71*Q71*3,"")</f>
        <v/>
      </c>
      <c r="AB71" s="191"/>
      <c r="AC71" s="191"/>
      <c r="AE71" s="228"/>
      <c r="AF71" s="228"/>
      <c r="AG71" s="228"/>
      <c r="AH71" s="228"/>
      <c r="AI71" s="17"/>
    </row>
    <row r="72" spans="1:37" ht="15" customHeight="1">
      <c r="A72" s="15"/>
      <c r="B72" s="208"/>
      <c r="C72" s="209"/>
      <c r="G72" s="115"/>
      <c r="H72" s="115"/>
      <c r="I72" s="24"/>
      <c r="J72" s="24"/>
      <c r="K72" s="24"/>
      <c r="L72" s="24"/>
      <c r="M72" s="24"/>
      <c r="N72" s="24"/>
      <c r="O72" s="24"/>
      <c r="P72" s="25"/>
      <c r="Q72" s="115"/>
      <c r="R72" s="115"/>
      <c r="S72" s="24"/>
      <c r="T72" s="24"/>
      <c r="U72" s="24"/>
      <c r="V72" s="24"/>
      <c r="W72" s="24"/>
      <c r="X72" s="25"/>
      <c r="Y72" s="26"/>
      <c r="Z72" s="25"/>
      <c r="AA72" s="116"/>
      <c r="AB72" s="116"/>
      <c r="AC72" s="116"/>
      <c r="AE72" s="117"/>
      <c r="AF72" s="117"/>
      <c r="AG72" s="117"/>
      <c r="AH72" s="117"/>
      <c r="AI72" s="17"/>
      <c r="AK72" s="10"/>
    </row>
    <row r="73" spans="1:37" ht="15" customHeight="1">
      <c r="A73" s="15"/>
      <c r="B73" s="210"/>
      <c r="C73" s="211"/>
      <c r="G73" s="165" t="str">
        <f>IF(B64="","",IF(AND((I17-N61)&lt;42,B64="x",G69&gt;=1,OR(G70&gt;=1,G71&gt;=1),'TN-liste (nur §3.1 &amp; §3.2)'!K7&gt;=1,(N61-N60+1)&gt;=2),"Entscheidung: Bedingungen sind erfüllt, Antrag kann eingereicht werden!",IF(AND((I17-N61)&gt;42,B64="x",G69&gt;=1,OR(G70&gt;=1,G71&gt;=1),'TN-liste (nur §3.1 &amp; §3.2)'!K7&gt;=1),"Entscheidung: Bedingungen sind teilweise erfüllt (6-Wochen-Frist abgelaufen), Antrag kann trotzdem eingereicht werden!","Entscheidung: Bedingungen sind nicht erfüllt, Zuschuss kann nicht beantragt werden!")))</f>
        <v/>
      </c>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7"/>
      <c r="AI73" s="17"/>
    </row>
    <row r="74" spans="1:37" ht="15" customHeight="1">
      <c r="G74" s="168"/>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70"/>
      <c r="AI74" s="17"/>
    </row>
    <row r="75" spans="1:37" ht="15" customHeight="1">
      <c r="A75" s="28"/>
      <c r="B75" s="9"/>
      <c r="C75" s="9"/>
      <c r="F75" s="9"/>
      <c r="G75" s="32"/>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29"/>
    </row>
    <row r="76" spans="1:37" ht="15" customHeight="1">
      <c r="A76" s="1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4"/>
    </row>
    <row r="77" spans="1:37" ht="15" customHeight="1">
      <c r="A77" s="15"/>
      <c r="B77" s="139"/>
      <c r="C77" s="20" t="s">
        <v>98</v>
      </c>
      <c r="L77" s="161" t="s">
        <v>37</v>
      </c>
      <c r="M77" s="162"/>
      <c r="N77" s="163"/>
      <c r="P77" s="39" t="str">
        <f>IF(B64="x","Hinweis: Sonderzuschuss nicht möglich, da Personenzuschuss ausgewählt!","")</f>
        <v/>
      </c>
      <c r="AI77" s="17"/>
    </row>
    <row r="78" spans="1:37" ht="15" customHeight="1">
      <c r="A78" s="15"/>
      <c r="B78" s="60" t="str">
        <f>IF(B77="x","Hinweis: der Sonderzuschuss darf NUR von Jugendgruppen beantragt werden!","")</f>
        <v/>
      </c>
      <c r="C78" s="20"/>
      <c r="P78" s="39"/>
      <c r="AE78" s="161" t="s">
        <v>37</v>
      </c>
      <c r="AF78" s="162"/>
      <c r="AG78" s="162"/>
      <c r="AH78" s="163"/>
      <c r="AI78" s="17"/>
    </row>
    <row r="79" spans="1:37" ht="15" customHeight="1">
      <c r="A79" s="15"/>
      <c r="C79" s="18" t="s">
        <v>18</v>
      </c>
      <c r="AE79" s="222" t="s">
        <v>47</v>
      </c>
      <c r="AF79" s="223"/>
      <c r="AG79" s="223"/>
      <c r="AH79" s="224"/>
      <c r="AI79" s="17"/>
    </row>
    <row r="80" spans="1:37" ht="15" customHeight="1">
      <c r="A80" s="15"/>
      <c r="E80" s="18" t="s">
        <v>32</v>
      </c>
      <c r="J80" s="174" t="s">
        <v>273</v>
      </c>
      <c r="K80" s="175"/>
      <c r="L80" s="175"/>
      <c r="M80" s="175"/>
      <c r="N80" s="175"/>
      <c r="O80" s="175"/>
      <c r="P80" s="175"/>
      <c r="Q80" s="175"/>
      <c r="R80" s="176"/>
      <c r="T80" s="135" t="s">
        <v>35</v>
      </c>
      <c r="U80" s="135"/>
      <c r="V80" s="135"/>
      <c r="W80" s="177" t="str">
        <f>IF(B77="x",'TN-liste (nur §3.1 &amp; §3.2)'!M3,"")</f>
        <v/>
      </c>
      <c r="X80" s="178"/>
      <c r="AA80" s="35" t="s">
        <v>48</v>
      </c>
      <c r="AB80" s="179" t="str">
        <f>'TN-liste (nur §3.1 &amp; §3.2)'!N3</f>
        <v/>
      </c>
      <c r="AC80" s="180"/>
      <c r="AE80" s="225"/>
      <c r="AF80" s="226"/>
      <c r="AG80" s="226"/>
      <c r="AH80" s="227"/>
      <c r="AI80" s="17"/>
    </row>
    <row r="81" spans="1:37" ht="15" customHeight="1">
      <c r="A81" s="15"/>
      <c r="B81" s="206" t="s">
        <v>253</v>
      </c>
      <c r="C81" s="207"/>
      <c r="E81" s="18" t="s">
        <v>33</v>
      </c>
      <c r="J81" s="174" t="s">
        <v>274</v>
      </c>
      <c r="K81" s="175"/>
      <c r="L81" s="175"/>
      <c r="M81" s="175"/>
      <c r="N81" s="175"/>
      <c r="O81" s="175"/>
      <c r="P81" s="175"/>
      <c r="Q81" s="175"/>
      <c r="R81" s="176"/>
      <c r="T81" s="135" t="s">
        <v>35</v>
      </c>
      <c r="U81" s="135"/>
      <c r="V81" s="135"/>
      <c r="W81" s="177" t="str">
        <f>IF(B77="x",'TN-liste (nur §3.1 &amp; §3.2)'!M4,"")</f>
        <v/>
      </c>
      <c r="X81" s="178"/>
      <c r="AA81" s="35" t="s">
        <v>48</v>
      </c>
      <c r="AB81" s="179" t="str">
        <f>'TN-liste (nur §3.1 &amp; §3.2)'!N4</f>
        <v/>
      </c>
      <c r="AC81" s="180"/>
      <c r="AE81" s="216" t="str">
        <f>IF(B64="x","-   €",IF(AND(B77="x",W80&gt;0),IF(AND(OR(AB80&gt;0.75,AB81&gt;0.75,AB82&gt;0.75),J83&gt;=10),"150,00 €","250,00 €"),"-   €"))</f>
        <v>-   €</v>
      </c>
      <c r="AF81" s="217"/>
      <c r="AG81" s="217"/>
      <c r="AH81" s="218"/>
      <c r="AI81" s="17"/>
    </row>
    <row r="82" spans="1:37" ht="15" customHeight="1">
      <c r="A82" s="15"/>
      <c r="B82" s="208"/>
      <c r="C82" s="209"/>
      <c r="E82" s="18" t="s">
        <v>57</v>
      </c>
      <c r="J82" s="174" t="s">
        <v>275</v>
      </c>
      <c r="K82" s="175"/>
      <c r="L82" s="175"/>
      <c r="M82" s="175"/>
      <c r="N82" s="175"/>
      <c r="O82" s="175"/>
      <c r="P82" s="175"/>
      <c r="Q82" s="175"/>
      <c r="R82" s="176"/>
      <c r="T82" s="135" t="s">
        <v>35</v>
      </c>
      <c r="U82" s="135"/>
      <c r="V82" s="135"/>
      <c r="W82" s="177" t="str">
        <f>IF(B77="x",'TN-liste (nur §3.1 &amp; §3.2)'!M5,"")</f>
        <v/>
      </c>
      <c r="X82" s="178"/>
      <c r="AA82" s="35" t="s">
        <v>48</v>
      </c>
      <c r="AB82" s="179" t="str">
        <f>'TN-liste (nur §3.1 &amp; §3.2)'!N5</f>
        <v/>
      </c>
      <c r="AC82" s="180"/>
      <c r="AE82" s="219"/>
      <c r="AF82" s="220"/>
      <c r="AG82" s="220"/>
      <c r="AH82" s="221"/>
      <c r="AI82" s="17"/>
    </row>
    <row r="83" spans="1:37" ht="15" customHeight="1">
      <c r="A83" s="15"/>
      <c r="B83" s="210"/>
      <c r="C83" s="211"/>
      <c r="E83" s="18" t="s">
        <v>34</v>
      </c>
      <c r="J83" s="177" t="str">
        <f>IF(AND(B64="x",B77="x"),"",IF(B77="x",SUM(W80+W81+W82),""))</f>
        <v/>
      </c>
      <c r="K83" s="178"/>
      <c r="L83" s="39" t="str">
        <f>IF(J83&lt;10,"Hinweis: Mindestteilnehmer*innenzahl &lt; 10","")</f>
        <v/>
      </c>
      <c r="W83" s="188" t="str">
        <f>IF(OR(E86="Entscheidung: Bedingungen sind teilweise erfüllt (6-Wochen-Frist abgelaufen), Antrag kann trotzdem eingereicht werden!",E86="Entscheidung: Bedingungen sind erfüllt, Antrag kann eingereicht werden!"),IF(B77="","",IF(AND(OR(AB82&gt;=75%,AB81&gt;=75%,AB80&gt;=75%),B77="x"),"Zuschuss auf 150€ gedeckelt, da mehr als 75% aus einer OG dabei waren!","Zuschuss kann i.h.v 250€ ausbezahlt werden!")),"")</f>
        <v/>
      </c>
      <c r="X83" s="188"/>
      <c r="Y83" s="188"/>
      <c r="Z83" s="188"/>
      <c r="AA83" s="188"/>
      <c r="AB83" s="188"/>
      <c r="AC83" s="188"/>
      <c r="AD83" s="188"/>
      <c r="AE83" s="188"/>
      <c r="AF83" s="188"/>
      <c r="AG83" s="188"/>
      <c r="AH83" s="188"/>
      <c r="AI83" s="17"/>
    </row>
    <row r="84" spans="1:37" ht="15" customHeight="1">
      <c r="A84" s="15"/>
      <c r="B84" s="119"/>
      <c r="C84" s="119"/>
      <c r="W84" s="188"/>
      <c r="X84" s="188"/>
      <c r="Y84" s="188"/>
      <c r="Z84" s="188"/>
      <c r="AA84" s="188"/>
      <c r="AB84" s="188"/>
      <c r="AC84" s="188"/>
      <c r="AD84" s="188"/>
      <c r="AE84" s="188"/>
      <c r="AF84" s="188"/>
      <c r="AG84" s="188"/>
      <c r="AH84" s="188"/>
      <c r="AI84" s="17"/>
    </row>
    <row r="85" spans="1:37" ht="15" customHeight="1">
      <c r="A85" s="15"/>
      <c r="B85" s="119"/>
      <c r="C85" s="119"/>
      <c r="W85" s="134"/>
      <c r="X85" s="134"/>
      <c r="Y85" s="134"/>
      <c r="Z85" s="134"/>
      <c r="AA85" s="134"/>
      <c r="AB85" s="134"/>
      <c r="AC85" s="134"/>
      <c r="AD85" s="134"/>
      <c r="AE85" s="134"/>
      <c r="AF85" s="134"/>
      <c r="AG85" s="134"/>
      <c r="AH85" s="134"/>
      <c r="AI85" s="17"/>
      <c r="AK85" s="10"/>
    </row>
    <row r="86" spans="1:37" ht="15" customHeight="1">
      <c r="A86" s="15"/>
      <c r="B86" s="119"/>
      <c r="C86" s="119"/>
      <c r="E86" s="165" t="str">
        <f>IF(B77="","",IF(AND((I17-N61)&lt;42,B77="x",W80&gt;=1,OR(W81&gt;=1,W82&gt;=1),'TN-liste (nur §3.1 &amp; §3.2)'!K7&gt;=1,(N61-N60+1)&gt;=2,J83&gt;=10),"Entscheidung: Bedingungen sind erfüllt, Antrag kann eingereicht werden!",IF(AND((I17-N61)&gt;42,B77="x",W80&gt;=1,OR(W81&gt;=1,W82&gt;=1),'TN-liste (nur §3.1 &amp; §3.2)'!K7&gt;=1),"Entscheidung: Bedingungen sind teilweise erfüllt (6-Wochen-Frist abgelaufen), Antrag kann trotzdem eingereicht werden!","Entscheidung: Bedingungen sind nicht erfüllt, Zuschuss kann nicht beantragt werden!")))</f>
        <v/>
      </c>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7"/>
      <c r="AI86" s="17"/>
    </row>
    <row r="87" spans="1:37" ht="15" customHeight="1">
      <c r="A87" s="15"/>
      <c r="B87" s="119"/>
      <c r="C87" s="119"/>
      <c r="E87" s="168"/>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70"/>
      <c r="AI87" s="17"/>
    </row>
    <row r="88" spans="1:37" ht="15" customHeight="1">
      <c r="A88" s="28"/>
      <c r="B88" s="9"/>
      <c r="C88" s="136"/>
      <c r="D88" s="9"/>
      <c r="E88" s="9"/>
      <c r="F88" s="9"/>
      <c r="G88" s="9"/>
      <c r="H88" s="9"/>
      <c r="I88" s="9"/>
      <c r="J88" s="9"/>
      <c r="K88" s="9"/>
      <c r="L88" s="9"/>
      <c r="M88" s="9"/>
      <c r="N88" s="9"/>
      <c r="O88" s="9"/>
      <c r="P88" s="9"/>
      <c r="Q88" s="9"/>
      <c r="R88" s="9"/>
      <c r="S88" s="9"/>
      <c r="T88" s="9"/>
      <c r="U88" s="9"/>
      <c r="V88" s="9"/>
      <c r="W88" s="118"/>
      <c r="X88" s="118"/>
      <c r="Y88" s="118"/>
      <c r="Z88" s="118"/>
      <c r="AA88" s="118"/>
      <c r="AB88" s="118"/>
      <c r="AC88" s="118"/>
      <c r="AD88" s="118"/>
      <c r="AE88" s="118"/>
      <c r="AF88" s="118"/>
      <c r="AG88" s="118"/>
      <c r="AH88" s="118"/>
      <c r="AI88" s="29"/>
    </row>
    <row r="89" spans="1:37" ht="15" customHeight="1">
      <c r="A89" s="11"/>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4"/>
    </row>
    <row r="90" spans="1:37" ht="15" customHeight="1">
      <c r="A90" s="15"/>
      <c r="B90" s="27" t="s">
        <v>116</v>
      </c>
      <c r="F90" s="10"/>
      <c r="G90" s="10"/>
      <c r="H90" s="10"/>
      <c r="I90" s="10"/>
      <c r="AI90" s="17"/>
    </row>
    <row r="91" spans="1:37" ht="7.5" customHeight="1">
      <c r="A91" s="15"/>
      <c r="B91" s="27"/>
      <c r="F91" s="10"/>
      <c r="G91" s="10"/>
      <c r="H91" s="10"/>
      <c r="I91" s="10"/>
      <c r="AI91" s="17"/>
    </row>
    <row r="92" spans="1:37" ht="15" customHeight="1">
      <c r="A92" s="15"/>
      <c r="B92" s="139"/>
      <c r="C92" s="18" t="s">
        <v>43</v>
      </c>
      <c r="AI92" s="17"/>
    </row>
    <row r="93" spans="1:37" ht="15" customHeight="1">
      <c r="A93" s="15"/>
      <c r="C93" s="18" t="s">
        <v>56</v>
      </c>
      <c r="AI93" s="17"/>
    </row>
    <row r="94" spans="1:37" ht="15" customHeight="1">
      <c r="A94" s="15"/>
      <c r="B94" s="139"/>
      <c r="C94" s="3" t="s">
        <v>241</v>
      </c>
      <c r="AI94" s="17"/>
    </row>
    <row r="95" spans="1:37" ht="15" customHeight="1">
      <c r="A95" s="15"/>
      <c r="B95" s="139"/>
      <c r="C95" s="18" t="s">
        <v>250</v>
      </c>
      <c r="AI95" s="17"/>
    </row>
    <row r="96" spans="1:37" ht="15" customHeight="1">
      <c r="A96" s="15"/>
      <c r="B96" s="64"/>
      <c r="C96" s="18" t="s">
        <v>249</v>
      </c>
      <c r="AI96" s="17"/>
    </row>
    <row r="97" spans="1:35" ht="15" customHeight="1">
      <c r="A97" s="15"/>
      <c r="B97" s="139"/>
      <c r="C97" s="18" t="s">
        <v>217</v>
      </c>
      <c r="AI97" s="17"/>
    </row>
    <row r="98" spans="1:35" ht="15" customHeight="1">
      <c r="A98" s="15"/>
      <c r="B98" s="97" t="str">
        <f>IF(OR(B92&lt;&gt;"x",B95&lt;&gt;"x",B97&lt;&gt;"x",B94&lt;&gt;"x"),"↑","")</f>
        <v>↑</v>
      </c>
      <c r="C98" s="60" t="str">
        <f>IF(B98="","","Hinweis: bitte noch alles ankreuzen!!")</f>
        <v>Hinweis: bitte noch alles ankreuzen!!</v>
      </c>
      <c r="AI98" s="17"/>
    </row>
    <row r="99" spans="1:35" ht="15" customHeight="1">
      <c r="A99" s="15"/>
      <c r="B99" s="60" t="str">
        <f>IF('TN-liste (nur §3.1 &amp; §3.2)'!K7&gt;=1,"","Hinweis: Es kann kein Zuschuss beantragt werden, da kein Betreuer mit einer Schulung nach §8a SGBVIII teilgenommen hat!")</f>
        <v>Hinweis: Es kann kein Zuschuss beantragt werden, da kein Betreuer mit einer Schulung nach §8a SGBVIII teilgenommen hat!</v>
      </c>
      <c r="AI99" s="17"/>
    </row>
    <row r="100" spans="1:35" ht="15" customHeight="1">
      <c r="A100" s="15"/>
      <c r="T100" s="18" t="s">
        <v>148</v>
      </c>
      <c r="AI100" s="17"/>
    </row>
    <row r="101" spans="1:35" ht="15" customHeight="1">
      <c r="A101" s="15"/>
      <c r="C101" s="18" t="s">
        <v>19</v>
      </c>
      <c r="D101" s="18"/>
      <c r="G101" s="174" t="s">
        <v>194</v>
      </c>
      <c r="H101" s="175"/>
      <c r="I101" s="175"/>
      <c r="J101" s="175"/>
      <c r="K101" s="175"/>
      <c r="L101" s="175"/>
      <c r="M101" s="175"/>
      <c r="N101" s="176"/>
      <c r="O101" s="185" t="s">
        <v>99</v>
      </c>
      <c r="P101" s="186"/>
      <c r="Q101" s="186"/>
      <c r="R101" s="187"/>
      <c r="T101" s="174" t="s">
        <v>153</v>
      </c>
      <c r="U101" s="175"/>
      <c r="V101" s="175"/>
      <c r="W101" s="175"/>
      <c r="X101" s="175"/>
      <c r="Y101" s="175"/>
      <c r="Z101" s="175"/>
      <c r="AA101" s="175"/>
      <c r="AB101" s="175"/>
      <c r="AC101" s="175"/>
      <c r="AD101" s="175"/>
      <c r="AE101" s="175"/>
      <c r="AF101" s="175"/>
      <c r="AG101" s="175"/>
      <c r="AH101" s="176"/>
      <c r="AI101" s="17"/>
    </row>
    <row r="102" spans="1:35" ht="15" customHeight="1">
      <c r="A102" s="15"/>
      <c r="AI102" s="17"/>
    </row>
    <row r="103" spans="1:35" ht="15" customHeight="1">
      <c r="A103" s="15"/>
      <c r="T103" s="18" t="s">
        <v>88</v>
      </c>
      <c r="AI103" s="17"/>
    </row>
    <row r="104" spans="1:35" ht="15" customHeight="1">
      <c r="A104" s="15"/>
      <c r="C104" s="18" t="s">
        <v>20</v>
      </c>
      <c r="D104" s="18"/>
      <c r="G104" s="9"/>
      <c r="H104" s="9"/>
      <c r="I104" s="9"/>
      <c r="J104" s="9"/>
      <c r="K104" s="9"/>
      <c r="L104" s="9"/>
      <c r="M104" s="9"/>
      <c r="N104" s="9"/>
      <c r="O104" s="9"/>
      <c r="P104" s="9"/>
      <c r="Q104" s="9"/>
      <c r="R104" s="9"/>
      <c r="T104" s="174" t="s">
        <v>174</v>
      </c>
      <c r="U104" s="175"/>
      <c r="V104" s="175"/>
      <c r="W104" s="175"/>
      <c r="X104" s="175"/>
      <c r="Y104" s="175"/>
      <c r="Z104" s="175"/>
      <c r="AA104" s="175"/>
      <c r="AB104" s="175"/>
      <c r="AC104" s="175"/>
      <c r="AD104" s="175"/>
      <c r="AE104" s="175"/>
      <c r="AF104" s="175"/>
      <c r="AG104" s="175"/>
      <c r="AH104" s="176"/>
      <c r="AI104" s="17"/>
    </row>
    <row r="105" spans="1:35" ht="15" customHeight="1">
      <c r="A105" s="15"/>
      <c r="G105" s="10" t="s">
        <v>114</v>
      </c>
      <c r="AI105" s="17"/>
    </row>
    <row r="106" spans="1:35" ht="15" customHeight="1">
      <c r="A106" s="15"/>
      <c r="G106" s="10"/>
      <c r="AI106" s="17"/>
    </row>
    <row r="107" spans="1:35" ht="15" customHeight="1">
      <c r="A107" s="15"/>
      <c r="C107" s="10" t="s">
        <v>156</v>
      </c>
      <c r="G107" s="10"/>
      <c r="I107" s="213" t="s">
        <v>101</v>
      </c>
      <c r="J107" s="213"/>
      <c r="K107" s="213"/>
      <c r="L107" s="213"/>
      <c r="M107" s="213"/>
      <c r="N107" s="213"/>
      <c r="AI107" s="17"/>
    </row>
    <row r="108" spans="1:35" ht="15" customHeight="1">
      <c r="A108" s="15"/>
      <c r="AI108" s="17"/>
    </row>
    <row r="109" spans="1:35" ht="15" customHeight="1">
      <c r="A109" s="33"/>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4"/>
    </row>
    <row r="110" spans="1:35" ht="15" customHeight="1">
      <c r="A110" s="181" t="s">
        <v>46</v>
      </c>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3"/>
    </row>
    <row r="111" spans="1:35" ht="15" customHeight="1">
      <c r="A111" s="102"/>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4"/>
    </row>
    <row r="112" spans="1:35" ht="15" customHeight="1">
      <c r="A112" s="102"/>
      <c r="B112" s="109"/>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1"/>
      <c r="AI112" s="104"/>
    </row>
    <row r="113" spans="1:35" ht="15" customHeight="1">
      <c r="A113" s="102"/>
      <c r="B113" s="15"/>
      <c r="C113" s="62" t="s">
        <v>126</v>
      </c>
      <c r="D113" s="103"/>
      <c r="E113" s="103"/>
      <c r="F113" s="103"/>
      <c r="G113" s="103"/>
      <c r="H113" s="103"/>
      <c r="I113" s="103"/>
      <c r="J113" s="103"/>
      <c r="K113" s="103"/>
      <c r="L113" s="10"/>
      <c r="M113" s="126"/>
      <c r="N113" s="126"/>
      <c r="O113" s="126"/>
      <c r="P113" s="126"/>
      <c r="Q113" s="126"/>
      <c r="R113" s="126"/>
      <c r="S113" s="103"/>
      <c r="T113" s="103"/>
      <c r="U113" s="103"/>
      <c r="V113" s="103"/>
      <c r="W113" s="103"/>
      <c r="X113" s="103"/>
      <c r="Y113" s="103"/>
      <c r="Z113" s="103"/>
      <c r="AA113" s="103"/>
      <c r="AB113" s="103"/>
      <c r="AC113" s="103"/>
      <c r="AD113" s="103"/>
      <c r="AE113" s="103"/>
      <c r="AF113" s="103"/>
      <c r="AG113" s="103"/>
      <c r="AH113" s="104"/>
      <c r="AI113" s="104"/>
    </row>
    <row r="114" spans="1:35" ht="15" customHeight="1">
      <c r="A114" s="102"/>
      <c r="B114" s="15"/>
      <c r="C114" s="10"/>
      <c r="D114" s="103"/>
      <c r="E114" s="103"/>
      <c r="F114" s="103"/>
      <c r="G114" s="103"/>
      <c r="H114" s="103"/>
      <c r="I114" s="103"/>
      <c r="J114" s="103"/>
      <c r="K114" s="103"/>
      <c r="L114" s="126"/>
      <c r="M114" s="126"/>
      <c r="N114" s="126"/>
      <c r="O114" s="126"/>
      <c r="P114" s="126"/>
      <c r="Q114" s="126"/>
      <c r="R114" s="126"/>
      <c r="S114" s="103"/>
      <c r="T114" s="103"/>
      <c r="U114" s="103"/>
      <c r="V114" s="103"/>
      <c r="W114" s="103"/>
      <c r="X114" s="103"/>
      <c r="Y114" s="103"/>
      <c r="Z114" s="103"/>
      <c r="AA114" s="103"/>
      <c r="AB114" s="103"/>
      <c r="AC114" s="103"/>
      <c r="AD114" s="103"/>
      <c r="AE114" s="103"/>
      <c r="AF114" s="103"/>
      <c r="AG114" s="103"/>
      <c r="AH114" s="104"/>
      <c r="AI114" s="104"/>
    </row>
    <row r="115" spans="1:35" ht="15" customHeight="1">
      <c r="A115" s="102"/>
      <c r="B115" s="15"/>
      <c r="C115" s="123"/>
      <c r="D115" s="126" t="s">
        <v>185</v>
      </c>
      <c r="E115" s="10"/>
      <c r="F115" s="103"/>
      <c r="G115" s="103"/>
      <c r="H115" s="103"/>
      <c r="I115" s="103"/>
      <c r="J115" s="103"/>
      <c r="K115" s="103"/>
      <c r="L115" s="123"/>
      <c r="M115" s="184" t="s">
        <v>251</v>
      </c>
      <c r="N115" s="184"/>
      <c r="O115" s="184"/>
      <c r="P115" s="184"/>
      <c r="Q115" s="184"/>
      <c r="R115" s="184"/>
      <c r="S115" s="184"/>
      <c r="T115" s="103"/>
      <c r="U115" s="123"/>
      <c r="V115" s="184" t="s">
        <v>195</v>
      </c>
      <c r="W115" s="184"/>
      <c r="X115" s="184"/>
      <c r="Y115" s="184"/>
      <c r="Z115" s="184"/>
      <c r="AA115" s="184"/>
      <c r="AB115" s="184"/>
      <c r="AC115" s="10"/>
      <c r="AD115" s="103"/>
      <c r="AE115" s="103"/>
      <c r="AF115" s="103"/>
      <c r="AG115" s="103"/>
      <c r="AH115" s="104"/>
      <c r="AI115" s="104"/>
    </row>
    <row r="116" spans="1:35" ht="15" customHeight="1">
      <c r="A116" s="102"/>
      <c r="B116" s="15"/>
      <c r="C116" s="10"/>
      <c r="D116" s="10"/>
      <c r="E116" s="10"/>
      <c r="F116" s="103"/>
      <c r="G116" s="103"/>
      <c r="H116" s="103"/>
      <c r="I116" s="103"/>
      <c r="J116" s="103"/>
      <c r="K116" s="103"/>
      <c r="L116" s="10"/>
      <c r="M116" s="184"/>
      <c r="N116" s="184"/>
      <c r="O116" s="184"/>
      <c r="P116" s="184"/>
      <c r="Q116" s="184"/>
      <c r="R116" s="184"/>
      <c r="S116" s="184"/>
      <c r="T116" s="103"/>
      <c r="U116" s="103"/>
      <c r="V116" s="184"/>
      <c r="W116" s="184"/>
      <c r="X116" s="184"/>
      <c r="Y116" s="184"/>
      <c r="Z116" s="184"/>
      <c r="AA116" s="184"/>
      <c r="AB116" s="184"/>
      <c r="AC116" s="10"/>
      <c r="AD116" s="103"/>
      <c r="AE116" s="103"/>
      <c r="AF116" s="103"/>
      <c r="AG116" s="103"/>
      <c r="AH116" s="104"/>
      <c r="AI116" s="104"/>
    </row>
    <row r="117" spans="1:35" ht="15" customHeight="1">
      <c r="A117" s="102"/>
      <c r="B117" s="77"/>
      <c r="C117" s="78"/>
      <c r="D117" s="78"/>
      <c r="E117" s="112"/>
      <c r="F117" s="112"/>
      <c r="G117" s="112"/>
      <c r="H117" s="112"/>
      <c r="I117" s="112"/>
      <c r="J117" s="112"/>
      <c r="K117" s="112"/>
      <c r="L117" s="9"/>
      <c r="M117" s="9"/>
      <c r="N117" s="9"/>
      <c r="O117" s="9"/>
      <c r="P117" s="9"/>
      <c r="Q117" s="9"/>
      <c r="R117" s="9"/>
      <c r="S117" s="112"/>
      <c r="T117" s="112"/>
      <c r="U117" s="112"/>
      <c r="V117" s="112"/>
      <c r="W117" s="112"/>
      <c r="X117" s="112"/>
      <c r="Y117" s="112"/>
      <c r="Z117" s="112"/>
      <c r="AA117" s="112"/>
      <c r="AB117" s="112"/>
      <c r="AC117" s="112"/>
      <c r="AD117" s="112"/>
      <c r="AE117" s="112"/>
      <c r="AF117" s="112"/>
      <c r="AG117" s="112"/>
      <c r="AH117" s="113"/>
      <c r="AI117" s="104"/>
    </row>
    <row r="118" spans="1:35" ht="15" customHeight="1">
      <c r="A118" s="15"/>
      <c r="AI118" s="17"/>
    </row>
    <row r="119" spans="1:35" ht="15" customHeight="1">
      <c r="A119" s="15"/>
      <c r="B119" s="11"/>
      <c r="C119" s="46"/>
      <c r="D119" s="13"/>
      <c r="E119" s="13"/>
      <c r="F119" s="13"/>
      <c r="G119" s="13"/>
      <c r="H119" s="13"/>
      <c r="I119" s="13"/>
      <c r="J119" s="13"/>
      <c r="K119" s="13"/>
      <c r="L119" s="13"/>
      <c r="M119" s="13"/>
      <c r="N119" s="13"/>
      <c r="O119" s="13"/>
      <c r="P119" s="13"/>
      <c r="Q119" s="13"/>
      <c r="R119" s="13"/>
      <c r="S119" s="13"/>
      <c r="T119" s="14"/>
      <c r="V119" s="11"/>
      <c r="W119" s="47" t="s">
        <v>65</v>
      </c>
      <c r="X119" s="13"/>
      <c r="Y119" s="13"/>
      <c r="Z119" s="13"/>
      <c r="AA119" s="13"/>
      <c r="AB119" s="13"/>
      <c r="AC119" s="13"/>
      <c r="AD119" s="13"/>
      <c r="AE119" s="13"/>
      <c r="AF119" s="13"/>
      <c r="AG119" s="13"/>
      <c r="AH119" s="14"/>
      <c r="AI119" s="17"/>
    </row>
    <row r="120" spans="1:35" ht="15" customHeight="1">
      <c r="A120" s="15"/>
      <c r="B120" s="15"/>
      <c r="C120" s="62" t="s">
        <v>92</v>
      </c>
      <c r="T120" s="17"/>
      <c r="V120" s="15"/>
      <c r="W120" s="62" t="s">
        <v>64</v>
      </c>
      <c r="AH120" s="17"/>
      <c r="AI120" s="17"/>
    </row>
    <row r="121" spans="1:35" ht="15" customHeight="1">
      <c r="A121" s="15"/>
      <c r="B121" s="15"/>
      <c r="C121" s="8"/>
      <c r="T121" s="17"/>
      <c r="V121" s="15"/>
      <c r="W121" s="62" t="s">
        <v>63</v>
      </c>
      <c r="AH121" s="17"/>
      <c r="AI121" s="17"/>
    </row>
    <row r="122" spans="1:35" ht="15" customHeight="1">
      <c r="A122" s="15"/>
      <c r="B122" s="15"/>
      <c r="C122" s="24" t="s">
        <v>44</v>
      </c>
      <c r="I122" s="9"/>
      <c r="J122" s="9"/>
      <c r="K122" s="9"/>
      <c r="L122" s="9"/>
      <c r="M122" s="9"/>
      <c r="N122" s="9"/>
      <c r="O122" s="9"/>
      <c r="P122" s="9"/>
      <c r="Q122" s="9"/>
      <c r="R122" s="9"/>
      <c r="S122" s="9"/>
      <c r="T122" s="17"/>
      <c r="V122" s="15"/>
      <c r="W122" s="8"/>
      <c r="AH122" s="17"/>
      <c r="AI122" s="17"/>
    </row>
    <row r="123" spans="1:35" ht="15" customHeight="1">
      <c r="A123" s="15"/>
      <c r="B123" s="15"/>
      <c r="C123" s="8"/>
      <c r="T123" s="17"/>
      <c r="V123" s="15"/>
      <c r="W123" s="24" t="s">
        <v>45</v>
      </c>
      <c r="Z123" s="9"/>
      <c r="AA123" s="9"/>
      <c r="AB123" s="9"/>
      <c r="AC123" s="9"/>
      <c r="AD123" s="9"/>
      <c r="AE123" s="9"/>
      <c r="AF123" s="9"/>
      <c r="AG123" s="9"/>
      <c r="AH123" s="17"/>
      <c r="AI123" s="17"/>
    </row>
    <row r="124" spans="1:35" ht="15" customHeight="1">
      <c r="A124" s="15"/>
      <c r="B124" s="15"/>
      <c r="C124" s="8"/>
      <c r="T124" s="17"/>
      <c r="V124" s="15"/>
      <c r="W124" s="24"/>
      <c r="AH124" s="17"/>
      <c r="AI124" s="17"/>
    </row>
    <row r="125" spans="1:35" ht="15" customHeight="1">
      <c r="A125" s="15"/>
      <c r="B125" s="15"/>
      <c r="C125" s="24" t="s">
        <v>19</v>
      </c>
      <c r="D125" s="18"/>
      <c r="G125" s="9"/>
      <c r="H125" s="9"/>
      <c r="I125" s="9"/>
      <c r="J125" s="9"/>
      <c r="K125" s="9"/>
      <c r="L125" s="9"/>
      <c r="M125" s="9"/>
      <c r="N125" s="9"/>
      <c r="O125" s="9"/>
      <c r="P125" s="9"/>
      <c r="Q125" s="9"/>
      <c r="R125" s="9"/>
      <c r="S125" s="9"/>
      <c r="T125" s="17"/>
      <c r="V125" s="15"/>
      <c r="W125" s="24" t="s">
        <v>66</v>
      </c>
      <c r="Y125" s="9"/>
      <c r="Z125" s="9"/>
      <c r="AA125" s="9"/>
      <c r="AB125" s="9"/>
      <c r="AC125" s="9"/>
      <c r="AD125" s="9"/>
      <c r="AE125" s="9"/>
      <c r="AF125" s="9"/>
      <c r="AG125" s="9"/>
      <c r="AH125" s="17"/>
      <c r="AI125" s="17"/>
    </row>
    <row r="126" spans="1:35" ht="15" customHeight="1">
      <c r="A126" s="15"/>
      <c r="B126" s="15"/>
      <c r="C126" s="8"/>
      <c r="T126" s="17"/>
      <c r="V126" s="15"/>
      <c r="W126" s="18"/>
      <c r="AH126" s="17"/>
      <c r="AI126" s="17"/>
    </row>
    <row r="127" spans="1:35" ht="15" customHeight="1">
      <c r="A127" s="15"/>
      <c r="B127" s="15"/>
      <c r="C127" s="8"/>
      <c r="T127" s="17"/>
      <c r="V127" s="15"/>
      <c r="W127" s="24" t="s">
        <v>38</v>
      </c>
      <c r="Y127" s="45"/>
      <c r="AH127" s="17"/>
      <c r="AI127" s="17"/>
    </row>
    <row r="128" spans="1:35" ht="15" customHeight="1">
      <c r="A128" s="15"/>
      <c r="B128" s="15"/>
      <c r="C128" s="24" t="s">
        <v>20</v>
      </c>
      <c r="D128" s="18"/>
      <c r="G128" s="9"/>
      <c r="H128" s="9"/>
      <c r="I128" s="9"/>
      <c r="J128" s="9"/>
      <c r="K128" s="9"/>
      <c r="L128" s="9"/>
      <c r="M128" s="9"/>
      <c r="N128" s="9"/>
      <c r="O128" s="9"/>
      <c r="P128" s="9"/>
      <c r="Q128" s="9"/>
      <c r="R128" s="9"/>
      <c r="S128" s="9"/>
      <c r="T128" s="17"/>
      <c r="V128" s="15"/>
      <c r="W128" s="24" t="s">
        <v>39</v>
      </c>
      <c r="Y128" s="45"/>
      <c r="Z128" s="61" t="s">
        <v>93</v>
      </c>
      <c r="AC128" s="9"/>
      <c r="AD128" s="9"/>
      <c r="AE128" s="9"/>
      <c r="AF128" s="9"/>
      <c r="AG128" s="9"/>
      <c r="AH128" s="17"/>
      <c r="AI128" s="17"/>
    </row>
    <row r="129" spans="1:35" ht="15" customHeight="1">
      <c r="A129" s="15"/>
      <c r="B129" s="28"/>
      <c r="C129" s="9"/>
      <c r="D129" s="9"/>
      <c r="E129" s="9"/>
      <c r="F129" s="9"/>
      <c r="G129" s="63" t="s">
        <v>115</v>
      </c>
      <c r="H129" s="9"/>
      <c r="I129" s="9"/>
      <c r="J129" s="9"/>
      <c r="K129" s="9"/>
      <c r="L129" s="9"/>
      <c r="M129" s="9"/>
      <c r="N129" s="9"/>
      <c r="O129" s="9"/>
      <c r="P129" s="9"/>
      <c r="Q129" s="9"/>
      <c r="R129" s="9"/>
      <c r="S129" s="9"/>
      <c r="T129" s="29"/>
      <c r="V129" s="28"/>
      <c r="W129" s="9"/>
      <c r="X129" s="9"/>
      <c r="Y129" s="9"/>
      <c r="Z129" s="9"/>
      <c r="AA129" s="9"/>
      <c r="AB129" s="9"/>
      <c r="AC129" s="9"/>
      <c r="AD129" s="9"/>
      <c r="AE129" s="9"/>
      <c r="AF129" s="9"/>
      <c r="AG129" s="9"/>
      <c r="AH129" s="29"/>
      <c r="AI129" s="17"/>
    </row>
    <row r="130" spans="1:35" ht="15" customHeight="1">
      <c r="A130" s="28"/>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29"/>
    </row>
    <row r="133" spans="1:35" ht="15" customHeight="1">
      <c r="G133" s="61" t="s">
        <v>255</v>
      </c>
      <c r="K133" s="171" t="s">
        <v>102</v>
      </c>
      <c r="L133" s="172"/>
      <c r="M133" s="172"/>
      <c r="N133" s="172"/>
      <c r="O133" s="172"/>
      <c r="P133" s="172"/>
      <c r="Q133" s="172"/>
      <c r="R133" s="172"/>
      <c r="S133" s="172"/>
      <c r="T133" s="172"/>
      <c r="U133" s="172"/>
      <c r="V133" s="173"/>
    </row>
  </sheetData>
  <sheetProtection algorithmName="SHA-512" hashValue="bL8GcIsBQx9PxUp1dcvM3UiRAtlm3qzRllAzpq2JbY4J24SzWh0aVGwnPe71/SmcchT1/n2THKt95UmlUPCkfQ==" saltValue="xkRCm7BSkveRc8gLymphDA==" spinCount="100000" sheet="1" objects="1" scenarios="1" formatCells="0" formatRows="0" insertRows="0" deleteRows="0" selectLockedCells="1"/>
  <mergeCells count="60">
    <mergeCell ref="B81:C83"/>
    <mergeCell ref="B41:AH52"/>
    <mergeCell ref="B31:AH38"/>
    <mergeCell ref="I107:N107"/>
    <mergeCell ref="W66:X66"/>
    <mergeCell ref="S66:V66"/>
    <mergeCell ref="AE81:AH82"/>
    <mergeCell ref="AE79:AH80"/>
    <mergeCell ref="B71:C73"/>
    <mergeCell ref="AE78:AH78"/>
    <mergeCell ref="Q71:R71"/>
    <mergeCell ref="AE66:AH66"/>
    <mergeCell ref="AE70:AH71"/>
    <mergeCell ref="AA69:AC69"/>
    <mergeCell ref="AE67:AH69"/>
    <mergeCell ref="W80:X80"/>
    <mergeCell ref="R60:U61"/>
    <mergeCell ref="U18:W18"/>
    <mergeCell ref="U23:W23"/>
    <mergeCell ref="E24:W24"/>
    <mergeCell ref="E25:W25"/>
    <mergeCell ref="F19:W19"/>
    <mergeCell ref="L58:AB58"/>
    <mergeCell ref="L59:AB59"/>
    <mergeCell ref="V60:AB61"/>
    <mergeCell ref="U55:W55"/>
    <mergeCell ref="L64:N64"/>
    <mergeCell ref="I16:L16"/>
    <mergeCell ref="I17:L17"/>
    <mergeCell ref="N60:Q60"/>
    <mergeCell ref="N61:Q61"/>
    <mergeCell ref="W83:AH84"/>
    <mergeCell ref="W81:X81"/>
    <mergeCell ref="O66:P66"/>
    <mergeCell ref="G69:H69"/>
    <mergeCell ref="G70:H70"/>
    <mergeCell ref="G71:H71"/>
    <mergeCell ref="Q69:R69"/>
    <mergeCell ref="Q70:R70"/>
    <mergeCell ref="G73:AH74"/>
    <mergeCell ref="L77:N77"/>
    <mergeCell ref="AB80:AC80"/>
    <mergeCell ref="AA70:AC70"/>
    <mergeCell ref="AA71:AC71"/>
    <mergeCell ref="E86:AH87"/>
    <mergeCell ref="K133:V133"/>
    <mergeCell ref="T104:AH104"/>
    <mergeCell ref="T101:AH101"/>
    <mergeCell ref="J80:R80"/>
    <mergeCell ref="J81:R81"/>
    <mergeCell ref="J83:K83"/>
    <mergeCell ref="J82:R82"/>
    <mergeCell ref="W82:X82"/>
    <mergeCell ref="AB82:AC82"/>
    <mergeCell ref="AB81:AC81"/>
    <mergeCell ref="A110:AI110"/>
    <mergeCell ref="M115:S116"/>
    <mergeCell ref="G101:N101"/>
    <mergeCell ref="O101:R101"/>
    <mergeCell ref="V115:AB116"/>
  </mergeCells>
  <phoneticPr fontId="0" type="noConversion"/>
  <dataValidations count="1">
    <dataValidation type="list" allowBlank="1" showInputMessage="1" showErrorMessage="1" sqref="B64 B92 L20 F20 B77 B94:B95 B97" xr:uid="{00000000-0002-0000-0100-000000000000}">
      <formula1>$AO$1</formula1>
    </dataValidation>
  </dataValidations>
  <hyperlinks>
    <hyperlink ref="I107" r:id="rId1" xr:uid="{3C682AE3-311C-4C98-B257-1B37C6942D09}"/>
    <hyperlink ref="K133" location="'Übersicht und Anleitung'!A1" display="Zurück zu Seite 1: &quot;Übersicht und Anleitung&quot;" xr:uid="{1951DC09-23CB-430B-9947-61FDF2AABE4F}"/>
    <hyperlink ref="B71:C73" location="'TN-liste (nur §3.1 &amp; §3.2)'!A1" display="Link TN-Liste" xr:uid="{0462E20C-0224-45FD-97DD-46D8C2E7AB3F}"/>
    <hyperlink ref="B81:C83" location="'TN-liste (nur §3.1 &amp; §3.2)'!A1" display="Link TN-Liste" xr:uid="{3102E6C1-DE90-46AC-8833-6D5203C2DB4E}"/>
  </hyperlinks>
  <printOptions horizontalCentered="1"/>
  <pageMargins left="0.47244094488188981" right="0.19685039370078741" top="0.59055118110236227" bottom="0.43307086614173229" header="0.35433070866141736" footer="0.31496062992125984"/>
  <pageSetup paperSize="9" scale="78" fitToHeight="2" orientation="portrait" r:id="rId2"/>
  <headerFooter alignWithMargins="0"/>
  <rowBreaks count="1" manualBreakCount="1">
    <brk id="62" max="34"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AK65"/>
  <sheetViews>
    <sheetView zoomScaleNormal="100" zoomScaleSheetLayoutView="55" workbookViewId="0">
      <pane ySplit="11" topLeftCell="A12" activePane="bottomLeft" state="frozen"/>
      <selection pane="bottomLeft" activeCell="B12" sqref="B12"/>
    </sheetView>
  </sheetViews>
  <sheetFormatPr baseColWidth="10" defaultColWidth="11.42578125" defaultRowHeight="15"/>
  <cols>
    <col min="1" max="2" width="6.140625" style="5" customWidth="1"/>
    <col min="3" max="3" width="6.140625" style="5" bestFit="1" customWidth="1"/>
    <col min="4" max="4" width="9.42578125" style="5" bestFit="1" customWidth="1"/>
    <col min="5" max="5" width="9.42578125" style="5" customWidth="1"/>
    <col min="6" max="6" width="32.85546875" style="2" customWidth="1"/>
    <col min="7" max="7" width="4.7109375" style="2" customWidth="1"/>
    <col min="8" max="8" width="39.7109375" style="2" customWidth="1"/>
    <col min="9" max="9" width="5.7109375" style="2" customWidth="1"/>
    <col min="10" max="10" width="13.7109375" style="2" customWidth="1"/>
    <col min="11" max="11" width="9.28515625" style="2" bestFit="1" customWidth="1"/>
    <col min="12" max="12" width="23.5703125" style="2" bestFit="1" customWidth="1"/>
    <col min="13" max="14" width="12.7109375" style="2" bestFit="1" customWidth="1"/>
    <col min="15" max="15" width="14.7109375" style="2" customWidth="1"/>
    <col min="16" max="16" width="10.28515625" style="2" bestFit="1" customWidth="1"/>
    <col min="17" max="17" width="12" style="2" hidden="1" customWidth="1"/>
    <col min="18" max="21" width="11.42578125" style="2" hidden="1" customWidth="1"/>
    <col min="22" max="22" width="11.42578125" style="2" customWidth="1"/>
    <col min="23" max="16384" width="11.42578125" style="2"/>
  </cols>
  <sheetData>
    <row r="1" spans="1:37" ht="30" customHeight="1">
      <c r="A1" s="1" t="s">
        <v>245</v>
      </c>
      <c r="B1" s="1"/>
      <c r="C1" s="1"/>
      <c r="D1" s="1"/>
      <c r="E1" s="1"/>
      <c r="AK1" s="38" t="s">
        <v>25</v>
      </c>
    </row>
    <row r="2" spans="1:37">
      <c r="K2" s="161" t="s">
        <v>37</v>
      </c>
      <c r="L2" s="162"/>
      <c r="M2" s="162"/>
      <c r="N2" s="163"/>
      <c r="S2" s="2" t="s">
        <v>41</v>
      </c>
      <c r="U2" s="2" t="s">
        <v>40</v>
      </c>
    </row>
    <row r="3" spans="1:37" s="3" customFormat="1" ht="21" customHeight="1">
      <c r="A3" s="253" t="s">
        <v>4</v>
      </c>
      <c r="B3" s="253"/>
      <c r="C3" s="253"/>
      <c r="D3" s="253"/>
      <c r="E3" s="253"/>
      <c r="F3" s="259" t="str">
        <f>IF('§3.1 &amp; §3.2 Pers. &amp; Sonderzusch'!F19="","",'§3.1 &amp; §3.2 Pers. &amp; Sonderzusch'!F19)</f>
        <v>&lt; Bitte OG eintragen &gt;</v>
      </c>
      <c r="G3" s="259"/>
      <c r="H3" s="259"/>
      <c r="J3" s="235" t="str">
        <f>IF(AND('§3.1 &amp; §3.2 Pers. &amp; Sonderzusch'!B64="x",'§3.1 &amp; §3.2 Pers. &amp; Sonderzusch'!B77="x"),"Nur eine Zuschussart auswählen!",IF('§3.1 &amp; §3.2 Pers. &amp; Sonderzusch'!B64="x","Es wird ein Personen-zuschuss beantragt",IF('§3.1 &amp; §3.2 Pers. &amp; Sonderzusch'!B77="x","Es wird ein Sonder-zuschuss beantragt","")))</f>
        <v/>
      </c>
      <c r="K3" s="42" t="s">
        <v>53</v>
      </c>
      <c r="L3" s="41" t="str">
        <f>IF(AND('§3.1 &amp; §3.2 Pers. &amp; Sonderzusch'!B77="x",'§3.1 &amp; §3.2 Pers. &amp; Sonderzusch'!B64=""),'§3.1 &amp; §3.2 Pers. &amp; Sonderzusch'!J80,"")</f>
        <v/>
      </c>
      <c r="M3" s="49" t="str">
        <f>IF(AND('§3.1 &amp; §3.2 Pers. &amp; Sonderzusch'!B77="x",'§3.1 &amp; §3.2 Pers. &amp; Sonderzusch'!B64=""),SUMIF(L12:L61,L3,S12:S61),"")</f>
        <v/>
      </c>
      <c r="N3" s="50" t="str">
        <f>IFERROR(M3/SUM(M3:M5),"")</f>
        <v/>
      </c>
      <c r="S3" s="58">
        <f>'§3.1 &amp; §3.2 Pers. &amp; Sonderzusch'!B77</f>
        <v>0</v>
      </c>
      <c r="T3" s="57" t="str">
        <f>IF($S$3="x",L3,"")</f>
        <v/>
      </c>
      <c r="U3" s="59">
        <f>'§3.1 &amp; §3.2 Pers. &amp; Sonderzusch'!B64</f>
        <v>0</v>
      </c>
    </row>
    <row r="4" spans="1:37" s="3" customFormat="1" ht="20.25" customHeight="1">
      <c r="A4" s="253" t="s">
        <v>67</v>
      </c>
      <c r="B4" s="253"/>
      <c r="C4" s="253"/>
      <c r="D4" s="253"/>
      <c r="E4" s="253"/>
      <c r="F4" s="259" t="str">
        <f>IF('§3.1 &amp; §3.2 Pers. &amp; Sonderzusch'!L58="","",CONCATENATE('§3.1 &amp; §3.2 Pers. &amp; Sonderzusch'!L58,", ",'§3.1 &amp; §3.2 Pers. &amp; Sonderzusch'!L59))</f>
        <v/>
      </c>
      <c r="G4" s="259"/>
      <c r="H4" s="259"/>
      <c r="J4" s="236"/>
      <c r="K4" s="42" t="s">
        <v>54</v>
      </c>
      <c r="L4" s="41" t="str">
        <f>IF(AND('§3.1 &amp; §3.2 Pers. &amp; Sonderzusch'!B77="x",'§3.1 &amp; §3.2 Pers. &amp; Sonderzusch'!B64=""),'§3.1 &amp; §3.2 Pers. &amp; Sonderzusch'!J81,"")</f>
        <v/>
      </c>
      <c r="M4" s="49" t="str">
        <f>IF(AND('§3.1 &amp; §3.2 Pers. &amp; Sonderzusch'!B77="x",'§3.1 &amp; §3.2 Pers. &amp; Sonderzusch'!B64=""),SUMIF(L12:L61,L4,T12:T61),"")</f>
        <v/>
      </c>
      <c r="N4" s="50" t="str">
        <f>IFERROR(M4/SUM(M3:M5),"")</f>
        <v/>
      </c>
      <c r="T4" s="57" t="str">
        <f t="shared" ref="T4:T5" si="0">IF($S$3="x",L4,"")</f>
        <v/>
      </c>
    </row>
    <row r="5" spans="1:37" s="3" customFormat="1" ht="21" customHeight="1">
      <c r="A5" s="253" t="s">
        <v>16</v>
      </c>
      <c r="B5" s="253"/>
      <c r="C5" s="253"/>
      <c r="D5" s="253"/>
      <c r="E5" s="253"/>
      <c r="F5" s="259" t="str">
        <f>IF(OR('§3.1 &amp; §3.2 Pers. &amp; Sonderzusch'!N60="",'§3.1 &amp; §3.2 Pers. &amp; Sonderzusch'!N61=""),"",CONCATENATE("von ",DAY('§3.1 &amp; §3.2 Pers. &amp; Sonderzusch'!N60),".",MONTH('§3.1 &amp; §3.2 Pers. &amp; Sonderzusch'!N60),".",YEAR('§3.1 &amp; §3.2 Pers. &amp; Sonderzusch'!N60)," bis ",DAY('§3.1 &amp; §3.2 Pers. &amp; Sonderzusch'!N61),".",MONTH('§3.1 &amp; §3.2 Pers. &amp; Sonderzusch'!N61),".",YEAR('§3.1 &amp; §3.2 Pers. &amp; Sonderzusch'!N61)))</f>
        <v/>
      </c>
      <c r="G5" s="259"/>
      <c r="H5" s="259"/>
      <c r="I5" s="4"/>
      <c r="J5" s="237"/>
      <c r="K5" s="42" t="s">
        <v>58</v>
      </c>
      <c r="L5" s="41" t="str">
        <f>IF('§3.1 &amp; §3.2 Pers. &amp; Sonderzusch'!J82="","",IF(AND('§3.1 &amp; §3.2 Pers. &amp; Sonderzusch'!B77="x",'§3.1 &amp; §3.2 Pers. &amp; Sonderzusch'!B64=""),'§3.1 &amp; §3.2 Pers. &amp; Sonderzusch'!J82,""))</f>
        <v/>
      </c>
      <c r="M5" s="49" t="str">
        <f>IF(AND('§3.1 &amp; §3.2 Pers. &amp; Sonderzusch'!B77="x",'§3.1 &amp; §3.2 Pers. &amp; Sonderzusch'!B64=""),SUMIF(L12:L61,L5,U12:U61),"")</f>
        <v/>
      </c>
      <c r="N5" s="50" t="str">
        <f>IFERROR(M5/SUM(M3:M5),"")</f>
        <v/>
      </c>
      <c r="T5" s="57" t="str">
        <f t="shared" si="0"/>
        <v/>
      </c>
    </row>
    <row r="6" spans="1:37" ht="9" customHeight="1">
      <c r="T6" s="57" t="str">
        <f>IF(U3="x",'§3.1 &amp; §3.2 Pers. &amp; Sonderzusch'!F19,"")</f>
        <v/>
      </c>
    </row>
    <row r="7" spans="1:37" ht="18" customHeight="1">
      <c r="A7" s="107" t="s">
        <v>59</v>
      </c>
      <c r="B7" s="64"/>
      <c r="C7" s="64"/>
      <c r="D7" s="64"/>
      <c r="E7" s="108">
        <f>SUMIF(Q12:Q61,1,Q12:Q61)</f>
        <v>0</v>
      </c>
      <c r="F7" s="242" t="s">
        <v>243</v>
      </c>
      <c r="G7" s="243"/>
      <c r="H7" s="244"/>
      <c r="I7" s="49">
        <f>COUNTIF(C12:C61,"x")</f>
        <v>0</v>
      </c>
      <c r="J7" s="247" t="s">
        <v>90</v>
      </c>
      <c r="K7" s="245">
        <f>COUNTIF(E12:E61,"x")</f>
        <v>0</v>
      </c>
      <c r="L7" s="140" t="s">
        <v>248</v>
      </c>
      <c r="T7" s="2" t="str">
        <f>IF(L7="","",L7)</f>
        <v>&lt; Platz für weitere OG &gt;</v>
      </c>
    </row>
    <row r="8" spans="1:37" ht="18" customHeight="1">
      <c r="A8" s="107" t="s">
        <v>60</v>
      </c>
      <c r="B8" s="64"/>
      <c r="C8" s="64"/>
      <c r="D8" s="64"/>
      <c r="E8" s="108">
        <f>SUMIF(R12:R61,1,R12:R61)</f>
        <v>0</v>
      </c>
      <c r="F8" s="242" t="s">
        <v>244</v>
      </c>
      <c r="G8" s="243"/>
      <c r="H8" s="244"/>
      <c r="I8" s="49">
        <f>COUNTIF(D12:D61,"x")</f>
        <v>0</v>
      </c>
      <c r="J8" s="248"/>
      <c r="K8" s="246"/>
      <c r="L8" s="238" t="s">
        <v>37</v>
      </c>
    </row>
    <row r="9" spans="1:37" ht="9" customHeight="1">
      <c r="L9" s="239"/>
    </row>
    <row r="10" spans="1:37" s="6" customFormat="1" ht="21.75" customHeight="1">
      <c r="A10" s="240" t="s">
        <v>0</v>
      </c>
      <c r="B10" s="240" t="s">
        <v>49</v>
      </c>
      <c r="C10" s="260" t="s">
        <v>50</v>
      </c>
      <c r="D10" s="234" t="s">
        <v>51</v>
      </c>
      <c r="E10" s="260" t="s">
        <v>89</v>
      </c>
      <c r="F10" s="253" t="s">
        <v>68</v>
      </c>
      <c r="G10" s="253"/>
      <c r="H10" s="253" t="s">
        <v>69</v>
      </c>
      <c r="I10" s="254"/>
      <c r="J10" s="249" t="s">
        <v>272</v>
      </c>
      <c r="K10" s="250"/>
      <c r="L10" s="240" t="s">
        <v>76</v>
      </c>
      <c r="M10" s="255" t="s">
        <v>3</v>
      </c>
      <c r="N10" s="256"/>
      <c r="O10" s="240" t="s">
        <v>52</v>
      </c>
      <c r="Q10" s="234" t="s">
        <v>61</v>
      </c>
      <c r="R10" s="234" t="s">
        <v>62</v>
      </c>
      <c r="S10" s="234" t="s">
        <v>53</v>
      </c>
      <c r="T10" s="234" t="s">
        <v>54</v>
      </c>
      <c r="U10" s="234" t="s">
        <v>58</v>
      </c>
    </row>
    <row r="11" spans="1:37" s="6" customFormat="1" ht="16.5" customHeight="1">
      <c r="A11" s="241"/>
      <c r="B11" s="240"/>
      <c r="C11" s="261"/>
      <c r="D11" s="234"/>
      <c r="E11" s="261"/>
      <c r="F11" s="253"/>
      <c r="G11" s="253"/>
      <c r="H11" s="254"/>
      <c r="I11" s="254"/>
      <c r="J11" s="251"/>
      <c r="K11" s="252"/>
      <c r="L11" s="241"/>
      <c r="M11" s="36" t="s">
        <v>1</v>
      </c>
      <c r="N11" s="36" t="s">
        <v>2</v>
      </c>
      <c r="O11" s="240"/>
      <c r="Q11" s="234"/>
      <c r="R11" s="234"/>
      <c r="S11" s="234"/>
      <c r="T11" s="234"/>
      <c r="U11" s="234"/>
    </row>
    <row r="12" spans="1:37" s="37" customFormat="1" ht="18.95" customHeight="1">
      <c r="A12" s="43">
        <v>1</v>
      </c>
      <c r="B12" s="141"/>
      <c r="C12" s="141"/>
      <c r="D12" s="141"/>
      <c r="E12" s="141"/>
      <c r="F12" s="231"/>
      <c r="G12" s="232"/>
      <c r="H12" s="233"/>
      <c r="I12" s="233"/>
      <c r="J12" s="229"/>
      <c r="K12" s="230"/>
      <c r="L12" s="142"/>
      <c r="M12" s="143"/>
      <c r="N12" s="143"/>
      <c r="O12" s="43" t="str">
        <f>IF(M12="","",(IF(IF(M12="","",N12-M12+1)&gt;'§3.1 &amp; §3.2 Pers. &amp; Sonderzusch'!$N$61-'§3.1 &amp; §3.2 Pers. &amp; Sonderzusch'!$N$60+1,"unplausibel!",N12-M12+1)))</f>
        <v/>
      </c>
      <c r="Q12" s="37" t="str">
        <f>IF(AND(J12&lt;27,J12&gt;1),1,"")</f>
        <v/>
      </c>
      <c r="R12" s="37" t="str">
        <f>IF(AND(J12&gt;=27,J12&gt;1),1,"")</f>
        <v/>
      </c>
      <c r="S12" s="37" t="str">
        <f>IF(AND(L12=$L$3,L12&lt;&gt;0),1,"")</f>
        <v/>
      </c>
      <c r="T12" s="37" t="str">
        <f t="shared" ref="T12:T17" si="1">IF(AND(L12=$L$4,L12&lt;&gt;0),1,"")</f>
        <v/>
      </c>
      <c r="U12" s="37" t="str">
        <f t="shared" ref="U12:U25" si="2">IF(AND(L12=$L$5,L12&lt;&gt;0),1,"")</f>
        <v/>
      </c>
    </row>
    <row r="13" spans="1:37" s="37" customFormat="1" ht="18.95" customHeight="1">
      <c r="A13" s="43">
        <v>2</v>
      </c>
      <c r="B13" s="141"/>
      <c r="C13" s="141"/>
      <c r="D13" s="141"/>
      <c r="E13" s="141"/>
      <c r="F13" s="231"/>
      <c r="G13" s="232"/>
      <c r="H13" s="233"/>
      <c r="I13" s="233"/>
      <c r="J13" s="229"/>
      <c r="K13" s="230"/>
      <c r="L13" s="142"/>
      <c r="M13" s="143"/>
      <c r="N13" s="143"/>
      <c r="O13" s="43" t="str">
        <f>IF(M13="","",(IF(IF(M13="","",N13-M13+1)&gt;'§3.1 &amp; §3.2 Pers. &amp; Sonderzusch'!$N$61-'§3.1 &amp; §3.2 Pers. &amp; Sonderzusch'!$N$60+1,"unplausibel!",N13-M13+1)))</f>
        <v/>
      </c>
      <c r="Q13" s="37" t="str">
        <f t="shared" ref="Q13:Q61" si="3">IF(AND(J13&lt;27,J13&gt;1),1,"")</f>
        <v/>
      </c>
      <c r="R13" s="37" t="str">
        <f t="shared" ref="R13:R61" si="4">IF(AND(J13&gt;=27,J13&gt;1),1,"")</f>
        <v/>
      </c>
      <c r="S13" s="37" t="str">
        <f t="shared" ref="S13:S61" si="5">IF(AND(L13=$L$3,L13&lt;&gt;0),1,"")</f>
        <v/>
      </c>
      <c r="T13" s="37" t="str">
        <f t="shared" si="1"/>
        <v/>
      </c>
      <c r="U13" s="37" t="str">
        <f t="shared" si="2"/>
        <v/>
      </c>
    </row>
    <row r="14" spans="1:37" s="37" customFormat="1" ht="18.95" customHeight="1">
      <c r="A14" s="43">
        <v>3</v>
      </c>
      <c r="B14" s="141"/>
      <c r="C14" s="141"/>
      <c r="D14" s="141"/>
      <c r="E14" s="141"/>
      <c r="F14" s="231"/>
      <c r="G14" s="232"/>
      <c r="H14" s="233"/>
      <c r="I14" s="233"/>
      <c r="J14" s="229"/>
      <c r="K14" s="230"/>
      <c r="L14" s="142"/>
      <c r="M14" s="143"/>
      <c r="N14" s="143"/>
      <c r="O14" s="43" t="str">
        <f>IF(M14="","",(IF(IF(M14="","",N14-M14+1)&gt;'§3.1 &amp; §3.2 Pers. &amp; Sonderzusch'!$N$61-'§3.1 &amp; §3.2 Pers. &amp; Sonderzusch'!$N$60+1,"unplausibel!",N14-M14+1)))</f>
        <v/>
      </c>
      <c r="Q14" s="37" t="str">
        <f t="shared" si="3"/>
        <v/>
      </c>
      <c r="R14" s="37" t="str">
        <f t="shared" si="4"/>
        <v/>
      </c>
      <c r="S14" s="37" t="str">
        <f t="shared" si="5"/>
        <v/>
      </c>
      <c r="T14" s="37" t="str">
        <f t="shared" si="1"/>
        <v/>
      </c>
      <c r="U14" s="37" t="str">
        <f t="shared" si="2"/>
        <v/>
      </c>
    </row>
    <row r="15" spans="1:37" s="37" customFormat="1" ht="18.95" customHeight="1">
      <c r="A15" s="43">
        <v>4</v>
      </c>
      <c r="B15" s="141"/>
      <c r="C15" s="141"/>
      <c r="D15" s="141"/>
      <c r="E15" s="141"/>
      <c r="F15" s="231"/>
      <c r="G15" s="232"/>
      <c r="H15" s="233"/>
      <c r="I15" s="233"/>
      <c r="J15" s="229"/>
      <c r="K15" s="230"/>
      <c r="L15" s="142"/>
      <c r="M15" s="143"/>
      <c r="N15" s="143"/>
      <c r="O15" s="43" t="str">
        <f>IF(M15="","",(IF(IF(M15="","",N15-M15+1)&gt;'§3.1 &amp; §3.2 Pers. &amp; Sonderzusch'!$N$61-'§3.1 &amp; §3.2 Pers. &amp; Sonderzusch'!$N$60+1,"unplausibel!",N15-M15+1)))</f>
        <v/>
      </c>
      <c r="Q15" s="37" t="str">
        <f t="shared" si="3"/>
        <v/>
      </c>
      <c r="R15" s="37" t="str">
        <f t="shared" si="4"/>
        <v/>
      </c>
      <c r="S15" s="37" t="str">
        <f t="shared" si="5"/>
        <v/>
      </c>
      <c r="T15" s="37" t="str">
        <f t="shared" si="1"/>
        <v/>
      </c>
      <c r="U15" s="37" t="str">
        <f t="shared" si="2"/>
        <v/>
      </c>
    </row>
    <row r="16" spans="1:37" s="37" customFormat="1" ht="18.95" customHeight="1">
      <c r="A16" s="43">
        <v>5</v>
      </c>
      <c r="B16" s="141"/>
      <c r="C16" s="141"/>
      <c r="D16" s="141"/>
      <c r="E16" s="141"/>
      <c r="F16" s="231"/>
      <c r="G16" s="232"/>
      <c r="H16" s="233"/>
      <c r="I16" s="233"/>
      <c r="J16" s="229"/>
      <c r="K16" s="230"/>
      <c r="L16" s="142"/>
      <c r="M16" s="143"/>
      <c r="N16" s="143"/>
      <c r="O16" s="43" t="str">
        <f>IF(M16="","",(IF(IF(M16="","",N16-M16+1)&gt;'§3.1 &amp; §3.2 Pers. &amp; Sonderzusch'!$N$61-'§3.1 &amp; §3.2 Pers. &amp; Sonderzusch'!$N$60+1,"unplausibel!",N16-M16+1)))</f>
        <v/>
      </c>
      <c r="Q16" s="37" t="str">
        <f t="shared" si="3"/>
        <v/>
      </c>
      <c r="R16" s="37" t="str">
        <f t="shared" si="4"/>
        <v/>
      </c>
      <c r="S16" s="37" t="str">
        <f t="shared" si="5"/>
        <v/>
      </c>
      <c r="T16" s="37" t="str">
        <f t="shared" si="1"/>
        <v/>
      </c>
      <c r="U16" s="37" t="str">
        <f t="shared" si="2"/>
        <v/>
      </c>
    </row>
    <row r="17" spans="1:21" s="37" customFormat="1" ht="18.95" customHeight="1">
      <c r="A17" s="43">
        <v>6</v>
      </c>
      <c r="B17" s="141"/>
      <c r="C17" s="141"/>
      <c r="D17" s="141"/>
      <c r="E17" s="141"/>
      <c r="F17" s="231"/>
      <c r="G17" s="232"/>
      <c r="H17" s="233"/>
      <c r="I17" s="233"/>
      <c r="J17" s="229"/>
      <c r="K17" s="230"/>
      <c r="L17" s="142"/>
      <c r="M17" s="143"/>
      <c r="N17" s="143"/>
      <c r="O17" s="43" t="str">
        <f>IF(M17="","",(IF(IF(M17="","",N17-M17+1)&gt;'§3.1 &amp; §3.2 Pers. &amp; Sonderzusch'!$N$61-'§3.1 &amp; §3.2 Pers. &amp; Sonderzusch'!$N$60+1,"unplausibel!",N17-M17+1)))</f>
        <v/>
      </c>
      <c r="Q17" s="37" t="str">
        <f t="shared" si="3"/>
        <v/>
      </c>
      <c r="R17" s="37" t="str">
        <f t="shared" si="4"/>
        <v/>
      </c>
      <c r="S17" s="37" t="str">
        <f t="shared" si="5"/>
        <v/>
      </c>
      <c r="T17" s="37" t="str">
        <f t="shared" si="1"/>
        <v/>
      </c>
      <c r="U17" s="37" t="str">
        <f t="shared" si="2"/>
        <v/>
      </c>
    </row>
    <row r="18" spans="1:21" s="37" customFormat="1" ht="18.95" customHeight="1">
      <c r="A18" s="43">
        <v>7</v>
      </c>
      <c r="B18" s="141"/>
      <c r="C18" s="141"/>
      <c r="D18" s="141"/>
      <c r="E18" s="141"/>
      <c r="F18" s="231"/>
      <c r="G18" s="232"/>
      <c r="H18" s="233"/>
      <c r="I18" s="233"/>
      <c r="J18" s="229"/>
      <c r="K18" s="230"/>
      <c r="L18" s="142"/>
      <c r="M18" s="143"/>
      <c r="N18" s="143"/>
      <c r="O18" s="43" t="str">
        <f>IF(M18="","",(IF(IF(M18="","",N18-M18+1)&gt;'§3.1 &amp; §3.2 Pers. &amp; Sonderzusch'!$N$61-'§3.1 &amp; §3.2 Pers. &amp; Sonderzusch'!$N$60+1,"unplausibel!",N18-M18+1)))</f>
        <v/>
      </c>
      <c r="Q18" s="37" t="str">
        <f t="shared" si="3"/>
        <v/>
      </c>
      <c r="R18" s="37" t="str">
        <f t="shared" si="4"/>
        <v/>
      </c>
      <c r="S18" s="37" t="str">
        <f t="shared" si="5"/>
        <v/>
      </c>
      <c r="T18" s="37" t="str">
        <f>IF(AND(L18=$L$4,L18&lt;&gt;0),1,"")</f>
        <v/>
      </c>
      <c r="U18" s="37" t="str">
        <f t="shared" si="2"/>
        <v/>
      </c>
    </row>
    <row r="19" spans="1:21" s="37" customFormat="1" ht="18.95" customHeight="1">
      <c r="A19" s="43">
        <v>8</v>
      </c>
      <c r="B19" s="141"/>
      <c r="C19" s="141"/>
      <c r="D19" s="141"/>
      <c r="E19" s="141"/>
      <c r="F19" s="231"/>
      <c r="G19" s="232"/>
      <c r="H19" s="233"/>
      <c r="I19" s="233"/>
      <c r="J19" s="229"/>
      <c r="K19" s="230"/>
      <c r="L19" s="142"/>
      <c r="M19" s="143"/>
      <c r="N19" s="143"/>
      <c r="O19" s="43" t="str">
        <f>IF(M19="","",(IF(IF(M19="","",N19-M19+1)&gt;'§3.1 &amp; §3.2 Pers. &amp; Sonderzusch'!$N$61-'§3.1 &amp; §3.2 Pers. &amp; Sonderzusch'!$N$60+1,"unplausibel!",N19-M19+1)))</f>
        <v/>
      </c>
      <c r="Q19" s="37" t="str">
        <f t="shared" si="3"/>
        <v/>
      </c>
      <c r="R19" s="37" t="str">
        <f t="shared" si="4"/>
        <v/>
      </c>
      <c r="S19" s="37" t="str">
        <f t="shared" si="5"/>
        <v/>
      </c>
      <c r="T19" s="37" t="str">
        <f t="shared" ref="T19:T61" si="6">IF(AND(L19=$L$4,L19&lt;&gt;0),1,"")</f>
        <v/>
      </c>
      <c r="U19" s="37" t="str">
        <f t="shared" si="2"/>
        <v/>
      </c>
    </row>
    <row r="20" spans="1:21" s="37" customFormat="1" ht="18.95" customHeight="1">
      <c r="A20" s="43">
        <v>9</v>
      </c>
      <c r="B20" s="141"/>
      <c r="C20" s="141"/>
      <c r="D20" s="141"/>
      <c r="E20" s="141"/>
      <c r="F20" s="231"/>
      <c r="G20" s="232"/>
      <c r="H20" s="233"/>
      <c r="I20" s="233"/>
      <c r="J20" s="229"/>
      <c r="K20" s="230"/>
      <c r="L20" s="142"/>
      <c r="M20" s="143"/>
      <c r="N20" s="143"/>
      <c r="O20" s="43" t="str">
        <f>IF(M20="","",(IF(IF(M20="","",N20-M20+1)&gt;'§3.1 &amp; §3.2 Pers. &amp; Sonderzusch'!$N$61-'§3.1 &amp; §3.2 Pers. &amp; Sonderzusch'!$N$60+1,"unplausibel!",N20-M20+1)))</f>
        <v/>
      </c>
      <c r="Q20" s="37" t="str">
        <f t="shared" si="3"/>
        <v/>
      </c>
      <c r="R20" s="37" t="str">
        <f t="shared" si="4"/>
        <v/>
      </c>
      <c r="S20" s="37" t="str">
        <f t="shared" si="5"/>
        <v/>
      </c>
      <c r="T20" s="37" t="str">
        <f t="shared" si="6"/>
        <v/>
      </c>
      <c r="U20" s="37" t="str">
        <f t="shared" si="2"/>
        <v/>
      </c>
    </row>
    <row r="21" spans="1:21" s="37" customFormat="1" ht="18.95" customHeight="1">
      <c r="A21" s="43">
        <v>10</v>
      </c>
      <c r="B21" s="141"/>
      <c r="C21" s="141"/>
      <c r="D21" s="141"/>
      <c r="E21" s="141"/>
      <c r="F21" s="231"/>
      <c r="G21" s="232"/>
      <c r="H21" s="233"/>
      <c r="I21" s="233"/>
      <c r="J21" s="229"/>
      <c r="K21" s="230"/>
      <c r="L21" s="142"/>
      <c r="M21" s="143"/>
      <c r="N21" s="143"/>
      <c r="O21" s="43" t="str">
        <f>IF(M21="","",(IF(IF(M21="","",N21-M21+1)&gt;'§3.1 &amp; §3.2 Pers. &amp; Sonderzusch'!$N$61-'§3.1 &amp; §3.2 Pers. &amp; Sonderzusch'!$N$60+1,"unplausibel!",N21-M21+1)))</f>
        <v/>
      </c>
      <c r="Q21" s="37" t="str">
        <f t="shared" si="3"/>
        <v/>
      </c>
      <c r="R21" s="37" t="str">
        <f t="shared" si="4"/>
        <v/>
      </c>
      <c r="S21" s="37" t="str">
        <f t="shared" si="5"/>
        <v/>
      </c>
      <c r="T21" s="37" t="str">
        <f t="shared" si="6"/>
        <v/>
      </c>
      <c r="U21" s="37" t="str">
        <f t="shared" si="2"/>
        <v/>
      </c>
    </row>
    <row r="22" spans="1:21" s="37" customFormat="1" ht="18.95" customHeight="1">
      <c r="A22" s="43">
        <v>11</v>
      </c>
      <c r="B22" s="141"/>
      <c r="C22" s="141"/>
      <c r="D22" s="141"/>
      <c r="E22" s="141"/>
      <c r="F22" s="231"/>
      <c r="G22" s="232"/>
      <c r="H22" s="233"/>
      <c r="I22" s="233"/>
      <c r="J22" s="229"/>
      <c r="K22" s="230"/>
      <c r="L22" s="142"/>
      <c r="M22" s="143"/>
      <c r="N22" s="143"/>
      <c r="O22" s="43" t="str">
        <f>IF(M22="","",(IF(IF(M22="","",N22-M22+1)&gt;'§3.1 &amp; §3.2 Pers. &amp; Sonderzusch'!$N$61-'§3.1 &amp; §3.2 Pers. &amp; Sonderzusch'!$N$60+1,"unplausibel!",N22-M22+1)))</f>
        <v/>
      </c>
      <c r="Q22" s="37" t="str">
        <f t="shared" si="3"/>
        <v/>
      </c>
      <c r="R22" s="37" t="str">
        <f t="shared" si="4"/>
        <v/>
      </c>
      <c r="S22" s="37" t="str">
        <f t="shared" si="5"/>
        <v/>
      </c>
      <c r="T22" s="37" t="str">
        <f t="shared" si="6"/>
        <v/>
      </c>
      <c r="U22" s="37" t="str">
        <f t="shared" si="2"/>
        <v/>
      </c>
    </row>
    <row r="23" spans="1:21" s="37" customFormat="1" ht="18.95" customHeight="1">
      <c r="A23" s="43">
        <v>12</v>
      </c>
      <c r="B23" s="141"/>
      <c r="C23" s="141"/>
      <c r="D23" s="141"/>
      <c r="E23" s="141"/>
      <c r="F23" s="231"/>
      <c r="G23" s="232"/>
      <c r="H23" s="233"/>
      <c r="I23" s="233"/>
      <c r="J23" s="229"/>
      <c r="K23" s="230"/>
      <c r="L23" s="142"/>
      <c r="M23" s="143"/>
      <c r="N23" s="143"/>
      <c r="O23" s="43" t="str">
        <f>IF(M23="","",(IF(IF(M23="","",N23-M23+1)&gt;'§3.1 &amp; §3.2 Pers. &amp; Sonderzusch'!$N$61-'§3.1 &amp; §3.2 Pers. &amp; Sonderzusch'!$N$60+1,"unplausibel!",N23-M23+1)))</f>
        <v/>
      </c>
      <c r="Q23" s="37" t="str">
        <f t="shared" si="3"/>
        <v/>
      </c>
      <c r="R23" s="37" t="str">
        <f t="shared" si="4"/>
        <v/>
      </c>
      <c r="S23" s="37" t="str">
        <f t="shared" si="5"/>
        <v/>
      </c>
      <c r="T23" s="37" t="str">
        <f t="shared" si="6"/>
        <v/>
      </c>
      <c r="U23" s="37" t="str">
        <f t="shared" si="2"/>
        <v/>
      </c>
    </row>
    <row r="24" spans="1:21" s="37" customFormat="1" ht="18.95" customHeight="1">
      <c r="A24" s="43">
        <v>13</v>
      </c>
      <c r="B24" s="141"/>
      <c r="C24" s="141"/>
      <c r="D24" s="141"/>
      <c r="E24" s="141"/>
      <c r="F24" s="231"/>
      <c r="G24" s="232"/>
      <c r="H24" s="233"/>
      <c r="I24" s="233"/>
      <c r="J24" s="229"/>
      <c r="K24" s="230"/>
      <c r="L24" s="142"/>
      <c r="M24" s="143"/>
      <c r="N24" s="143"/>
      <c r="O24" s="43" t="str">
        <f>IF(M24="","",(IF(IF(M24="","",N24-M24+1)&gt;'§3.1 &amp; §3.2 Pers. &amp; Sonderzusch'!$N$61-'§3.1 &amp; §3.2 Pers. &amp; Sonderzusch'!$N$60+1,"unplausibel!",N24-M24+1)))</f>
        <v/>
      </c>
      <c r="Q24" s="37" t="str">
        <f t="shared" si="3"/>
        <v/>
      </c>
      <c r="R24" s="37" t="str">
        <f t="shared" si="4"/>
        <v/>
      </c>
      <c r="S24" s="37" t="str">
        <f t="shared" si="5"/>
        <v/>
      </c>
      <c r="T24" s="37" t="str">
        <f t="shared" si="6"/>
        <v/>
      </c>
      <c r="U24" s="37" t="str">
        <f t="shared" si="2"/>
        <v/>
      </c>
    </row>
    <row r="25" spans="1:21" s="37" customFormat="1" ht="18.95" customHeight="1">
      <c r="A25" s="43">
        <v>14</v>
      </c>
      <c r="B25" s="141"/>
      <c r="C25" s="141"/>
      <c r="D25" s="141"/>
      <c r="E25" s="141"/>
      <c r="F25" s="231"/>
      <c r="G25" s="232"/>
      <c r="H25" s="233"/>
      <c r="I25" s="233"/>
      <c r="J25" s="229"/>
      <c r="K25" s="230"/>
      <c r="L25" s="142"/>
      <c r="M25" s="143"/>
      <c r="N25" s="143"/>
      <c r="O25" s="43" t="str">
        <f>IF(M25="","",(IF(IF(M25="","",N25-M25+1)&gt;'§3.1 &amp; §3.2 Pers. &amp; Sonderzusch'!$N$61-'§3.1 &amp; §3.2 Pers. &amp; Sonderzusch'!$N$60+1,"unplausibel!",N25-M25+1)))</f>
        <v/>
      </c>
      <c r="Q25" s="37" t="str">
        <f t="shared" si="3"/>
        <v/>
      </c>
      <c r="R25" s="37" t="str">
        <f t="shared" si="4"/>
        <v/>
      </c>
      <c r="S25" s="37" t="str">
        <f t="shared" si="5"/>
        <v/>
      </c>
      <c r="T25" s="37" t="str">
        <f t="shared" si="6"/>
        <v/>
      </c>
      <c r="U25" s="37" t="str">
        <f t="shared" si="2"/>
        <v/>
      </c>
    </row>
    <row r="26" spans="1:21" s="37" customFormat="1" ht="18.95" customHeight="1">
      <c r="A26" s="43">
        <v>15</v>
      </c>
      <c r="B26" s="141"/>
      <c r="C26" s="141"/>
      <c r="D26" s="141"/>
      <c r="E26" s="141"/>
      <c r="F26" s="231"/>
      <c r="G26" s="232"/>
      <c r="H26" s="233"/>
      <c r="I26" s="233"/>
      <c r="J26" s="229"/>
      <c r="K26" s="230"/>
      <c r="L26" s="142"/>
      <c r="M26" s="143"/>
      <c r="N26" s="143"/>
      <c r="O26" s="43" t="str">
        <f>IF(M26="","",(IF(IF(M26="","",N26-M26+1)&gt;'§3.1 &amp; §3.2 Pers. &amp; Sonderzusch'!$N$61-'§3.1 &amp; §3.2 Pers. &amp; Sonderzusch'!$N$60+1,"unplausibel!",N26-M26+1)))</f>
        <v/>
      </c>
      <c r="Q26" s="37" t="str">
        <f t="shared" si="3"/>
        <v/>
      </c>
      <c r="R26" s="37" t="str">
        <f t="shared" si="4"/>
        <v/>
      </c>
      <c r="S26" s="37" t="str">
        <f t="shared" si="5"/>
        <v/>
      </c>
      <c r="T26" s="37" t="str">
        <f t="shared" si="6"/>
        <v/>
      </c>
      <c r="U26" s="37" t="str">
        <f>IF(AND(L26=$L$5,L26&lt;&gt;0),1,"")</f>
        <v/>
      </c>
    </row>
    <row r="27" spans="1:21" s="37" customFormat="1" ht="18.95" customHeight="1">
      <c r="A27" s="43">
        <v>16</v>
      </c>
      <c r="B27" s="141"/>
      <c r="C27" s="141"/>
      <c r="D27" s="141"/>
      <c r="E27" s="141"/>
      <c r="F27" s="231"/>
      <c r="G27" s="232"/>
      <c r="H27" s="233"/>
      <c r="I27" s="233"/>
      <c r="J27" s="229"/>
      <c r="K27" s="230"/>
      <c r="L27" s="142"/>
      <c r="M27" s="143"/>
      <c r="N27" s="143"/>
      <c r="O27" s="43" t="str">
        <f>IF(M27="","",(IF(IF(M27="","",N27-M27+1)&gt;'§3.1 &amp; §3.2 Pers. &amp; Sonderzusch'!$N$61-'§3.1 &amp; §3.2 Pers. &amp; Sonderzusch'!$N$60+1,"unplausibel!",N27-M27+1)))</f>
        <v/>
      </c>
      <c r="Q27" s="37" t="str">
        <f t="shared" si="3"/>
        <v/>
      </c>
      <c r="R27" s="37" t="str">
        <f t="shared" si="4"/>
        <v/>
      </c>
      <c r="S27" s="37" t="str">
        <f t="shared" si="5"/>
        <v/>
      </c>
      <c r="T27" s="37" t="str">
        <f t="shared" si="6"/>
        <v/>
      </c>
      <c r="U27" s="37" t="str">
        <f t="shared" ref="U27:U61" si="7">IF(AND(L27=$L$5,L27&lt;&gt;0),1,"")</f>
        <v/>
      </c>
    </row>
    <row r="28" spans="1:21" s="37" customFormat="1" ht="18.95" customHeight="1">
      <c r="A28" s="43">
        <v>17</v>
      </c>
      <c r="B28" s="141"/>
      <c r="C28" s="141"/>
      <c r="D28" s="141"/>
      <c r="E28" s="141"/>
      <c r="F28" s="231"/>
      <c r="G28" s="232"/>
      <c r="H28" s="233"/>
      <c r="I28" s="233"/>
      <c r="J28" s="229"/>
      <c r="K28" s="230"/>
      <c r="L28" s="142"/>
      <c r="M28" s="143"/>
      <c r="N28" s="143"/>
      <c r="O28" s="43" t="str">
        <f>IF(M28="","",(IF(IF(M28="","",N28-M28+1)&gt;'§3.1 &amp; §3.2 Pers. &amp; Sonderzusch'!$N$61-'§3.1 &amp; §3.2 Pers. &amp; Sonderzusch'!$N$60+1,"unplausibel!",N28-M28+1)))</f>
        <v/>
      </c>
      <c r="Q28" s="37" t="str">
        <f t="shared" si="3"/>
        <v/>
      </c>
      <c r="R28" s="37" t="str">
        <f t="shared" si="4"/>
        <v/>
      </c>
      <c r="S28" s="37" t="str">
        <f t="shared" si="5"/>
        <v/>
      </c>
      <c r="T28" s="37" t="str">
        <f t="shared" si="6"/>
        <v/>
      </c>
      <c r="U28" s="37" t="str">
        <f t="shared" si="7"/>
        <v/>
      </c>
    </row>
    <row r="29" spans="1:21" s="37" customFormat="1" ht="18.95" customHeight="1">
      <c r="A29" s="43">
        <v>18</v>
      </c>
      <c r="B29" s="141"/>
      <c r="C29" s="141"/>
      <c r="D29" s="141"/>
      <c r="E29" s="141"/>
      <c r="F29" s="231"/>
      <c r="G29" s="232"/>
      <c r="H29" s="233"/>
      <c r="I29" s="233"/>
      <c r="J29" s="229"/>
      <c r="K29" s="230"/>
      <c r="L29" s="142"/>
      <c r="M29" s="143"/>
      <c r="N29" s="143"/>
      <c r="O29" s="43" t="str">
        <f>IF(M29="","",(IF(IF(M29="","",N29-M29+1)&gt;'§3.1 &amp; §3.2 Pers. &amp; Sonderzusch'!$N$61-'§3.1 &amp; §3.2 Pers. &amp; Sonderzusch'!$N$60+1,"unplausibel!",N29-M29+1)))</f>
        <v/>
      </c>
      <c r="Q29" s="37" t="str">
        <f t="shared" si="3"/>
        <v/>
      </c>
      <c r="R29" s="37" t="str">
        <f t="shared" si="4"/>
        <v/>
      </c>
      <c r="S29" s="37" t="str">
        <f t="shared" si="5"/>
        <v/>
      </c>
      <c r="T29" s="37" t="str">
        <f t="shared" si="6"/>
        <v/>
      </c>
      <c r="U29" s="37" t="str">
        <f t="shared" si="7"/>
        <v/>
      </c>
    </row>
    <row r="30" spans="1:21" s="37" customFormat="1" ht="18.95" customHeight="1">
      <c r="A30" s="43">
        <v>19</v>
      </c>
      <c r="B30" s="141"/>
      <c r="C30" s="141"/>
      <c r="D30" s="141"/>
      <c r="E30" s="141"/>
      <c r="F30" s="231"/>
      <c r="G30" s="232"/>
      <c r="H30" s="233"/>
      <c r="I30" s="233"/>
      <c r="J30" s="229"/>
      <c r="K30" s="230"/>
      <c r="L30" s="142"/>
      <c r="M30" s="143"/>
      <c r="N30" s="143"/>
      <c r="O30" s="43" t="str">
        <f>IF(M30="","",(IF(IF(M30="","",N30-M30+1)&gt;'§3.1 &amp; §3.2 Pers. &amp; Sonderzusch'!$N$61-'§3.1 &amp; §3.2 Pers. &amp; Sonderzusch'!$N$60+1,"unplausibel!",N30-M30+1)))</f>
        <v/>
      </c>
      <c r="Q30" s="37" t="str">
        <f t="shared" si="3"/>
        <v/>
      </c>
      <c r="R30" s="37" t="str">
        <f t="shared" si="4"/>
        <v/>
      </c>
      <c r="S30" s="37" t="str">
        <f t="shared" si="5"/>
        <v/>
      </c>
      <c r="T30" s="37" t="str">
        <f t="shared" si="6"/>
        <v/>
      </c>
      <c r="U30" s="37" t="str">
        <f t="shared" si="7"/>
        <v/>
      </c>
    </row>
    <row r="31" spans="1:21" s="37" customFormat="1" ht="18.95" customHeight="1">
      <c r="A31" s="43">
        <v>20</v>
      </c>
      <c r="B31" s="141"/>
      <c r="C31" s="141"/>
      <c r="D31" s="141"/>
      <c r="E31" s="141"/>
      <c r="F31" s="231"/>
      <c r="G31" s="232"/>
      <c r="H31" s="233"/>
      <c r="I31" s="233"/>
      <c r="J31" s="229"/>
      <c r="K31" s="230"/>
      <c r="L31" s="142"/>
      <c r="M31" s="143"/>
      <c r="N31" s="143"/>
      <c r="O31" s="43" t="str">
        <f>IF(M31="","",(IF(IF(M31="","",N31-M31+1)&gt;'§3.1 &amp; §3.2 Pers. &amp; Sonderzusch'!$N$61-'§3.1 &amp; §3.2 Pers. &amp; Sonderzusch'!$N$60+1,"unplausibel!",N31-M31+1)))</f>
        <v/>
      </c>
      <c r="Q31" s="37" t="str">
        <f t="shared" si="3"/>
        <v/>
      </c>
      <c r="R31" s="37" t="str">
        <f t="shared" si="4"/>
        <v/>
      </c>
      <c r="S31" s="37" t="str">
        <f t="shared" si="5"/>
        <v/>
      </c>
      <c r="T31" s="37" t="str">
        <f t="shared" si="6"/>
        <v/>
      </c>
      <c r="U31" s="37" t="str">
        <f t="shared" si="7"/>
        <v/>
      </c>
    </row>
    <row r="32" spans="1:21" s="37" customFormat="1" ht="18.600000000000001" customHeight="1">
      <c r="A32" s="43">
        <v>21</v>
      </c>
      <c r="B32" s="141"/>
      <c r="C32" s="141"/>
      <c r="D32" s="141"/>
      <c r="E32" s="141"/>
      <c r="F32" s="231"/>
      <c r="G32" s="232"/>
      <c r="H32" s="233"/>
      <c r="I32" s="233"/>
      <c r="J32" s="229"/>
      <c r="K32" s="230"/>
      <c r="L32" s="142"/>
      <c r="M32" s="143"/>
      <c r="N32" s="143"/>
      <c r="O32" s="43" t="str">
        <f>IF(M32="","",(IF(IF(M32="","",N32-M32+1)&gt;'§3.1 &amp; §3.2 Pers. &amp; Sonderzusch'!$N$61-'§3.1 &amp; §3.2 Pers. &amp; Sonderzusch'!$N$60+1,"unplausibel!",N32-M32+1)))</f>
        <v/>
      </c>
      <c r="Q32" s="37" t="str">
        <f t="shared" si="3"/>
        <v/>
      </c>
      <c r="R32" s="37" t="str">
        <f t="shared" si="4"/>
        <v/>
      </c>
      <c r="S32" s="37" t="str">
        <f t="shared" si="5"/>
        <v/>
      </c>
      <c r="T32" s="37" t="str">
        <f t="shared" si="6"/>
        <v/>
      </c>
      <c r="U32" s="37" t="str">
        <f t="shared" si="7"/>
        <v/>
      </c>
    </row>
    <row r="33" spans="1:21" s="37" customFormat="1" ht="18.95" customHeight="1">
      <c r="A33" s="43">
        <v>22</v>
      </c>
      <c r="B33" s="141"/>
      <c r="C33" s="141"/>
      <c r="D33" s="141"/>
      <c r="E33" s="141"/>
      <c r="F33" s="231"/>
      <c r="G33" s="232"/>
      <c r="H33" s="233"/>
      <c r="I33" s="233"/>
      <c r="J33" s="229"/>
      <c r="K33" s="230"/>
      <c r="L33" s="142"/>
      <c r="M33" s="143"/>
      <c r="N33" s="143"/>
      <c r="O33" s="43" t="str">
        <f>IF(M33="","",(IF(IF(M33="","",N33-M33+1)&gt;'§3.1 &amp; §3.2 Pers. &amp; Sonderzusch'!$N$61-'§3.1 &amp; §3.2 Pers. &amp; Sonderzusch'!$N$60+1,"unplausibel!",N33-M33+1)))</f>
        <v/>
      </c>
      <c r="Q33" s="37" t="str">
        <f t="shared" si="3"/>
        <v/>
      </c>
      <c r="R33" s="37" t="str">
        <f t="shared" si="4"/>
        <v/>
      </c>
      <c r="S33" s="37" t="str">
        <f t="shared" si="5"/>
        <v/>
      </c>
      <c r="T33" s="37" t="str">
        <f t="shared" si="6"/>
        <v/>
      </c>
      <c r="U33" s="37" t="str">
        <f t="shared" si="7"/>
        <v/>
      </c>
    </row>
    <row r="34" spans="1:21" s="37" customFormat="1" ht="18.95" customHeight="1">
      <c r="A34" s="43">
        <v>23</v>
      </c>
      <c r="B34" s="141"/>
      <c r="C34" s="141"/>
      <c r="D34" s="141"/>
      <c r="E34" s="141"/>
      <c r="F34" s="231"/>
      <c r="G34" s="232"/>
      <c r="H34" s="233"/>
      <c r="I34" s="233"/>
      <c r="J34" s="229"/>
      <c r="K34" s="230"/>
      <c r="L34" s="142"/>
      <c r="M34" s="143"/>
      <c r="N34" s="143"/>
      <c r="O34" s="43" t="str">
        <f>IF(M34="","",(IF(IF(M34="","",N34-M34+1)&gt;'§3.1 &amp; §3.2 Pers. &amp; Sonderzusch'!$N$61-'§3.1 &amp; §3.2 Pers. &amp; Sonderzusch'!$N$60+1,"unplausibel!",N34-M34+1)))</f>
        <v/>
      </c>
      <c r="Q34" s="37" t="str">
        <f t="shared" si="3"/>
        <v/>
      </c>
      <c r="R34" s="37" t="str">
        <f t="shared" si="4"/>
        <v/>
      </c>
      <c r="S34" s="37" t="str">
        <f t="shared" si="5"/>
        <v/>
      </c>
      <c r="T34" s="37" t="str">
        <f t="shared" si="6"/>
        <v/>
      </c>
      <c r="U34" s="37" t="str">
        <f t="shared" si="7"/>
        <v/>
      </c>
    </row>
    <row r="35" spans="1:21" s="37" customFormat="1" ht="18.95" customHeight="1">
      <c r="A35" s="43">
        <v>24</v>
      </c>
      <c r="B35" s="141"/>
      <c r="C35" s="141"/>
      <c r="D35" s="141"/>
      <c r="E35" s="141"/>
      <c r="F35" s="231"/>
      <c r="G35" s="232"/>
      <c r="H35" s="233"/>
      <c r="I35" s="233"/>
      <c r="J35" s="229"/>
      <c r="K35" s="230"/>
      <c r="L35" s="142"/>
      <c r="M35" s="143"/>
      <c r="N35" s="143"/>
      <c r="O35" s="43" t="str">
        <f>IF(M35="","",(IF(IF(M35="","",N35-M35+1)&gt;'§3.1 &amp; §3.2 Pers. &amp; Sonderzusch'!$N$61-'§3.1 &amp; §3.2 Pers. &amp; Sonderzusch'!$N$60+1,"unplausibel!",N35-M35+1)))</f>
        <v/>
      </c>
      <c r="Q35" s="37" t="str">
        <f t="shared" si="3"/>
        <v/>
      </c>
      <c r="R35" s="37" t="str">
        <f t="shared" si="4"/>
        <v/>
      </c>
      <c r="S35" s="37" t="str">
        <f t="shared" si="5"/>
        <v/>
      </c>
      <c r="T35" s="37" t="str">
        <f t="shared" si="6"/>
        <v/>
      </c>
      <c r="U35" s="37" t="str">
        <f t="shared" si="7"/>
        <v/>
      </c>
    </row>
    <row r="36" spans="1:21" s="37" customFormat="1" ht="18.95" customHeight="1">
      <c r="A36" s="43">
        <v>25</v>
      </c>
      <c r="B36" s="141"/>
      <c r="C36" s="141"/>
      <c r="D36" s="141"/>
      <c r="E36" s="141"/>
      <c r="F36" s="231"/>
      <c r="G36" s="232"/>
      <c r="H36" s="233"/>
      <c r="I36" s="233"/>
      <c r="J36" s="229"/>
      <c r="K36" s="230"/>
      <c r="L36" s="142"/>
      <c r="M36" s="143"/>
      <c r="N36" s="143"/>
      <c r="O36" s="43" t="str">
        <f>IF(M36="","",(IF(IF(M36="","",N36-M36+1)&gt;'§3.1 &amp; §3.2 Pers. &amp; Sonderzusch'!$N$61-'§3.1 &amp; §3.2 Pers. &amp; Sonderzusch'!$N$60+1,"unplausibel!",N36-M36+1)))</f>
        <v/>
      </c>
      <c r="Q36" s="37" t="str">
        <f t="shared" si="3"/>
        <v/>
      </c>
      <c r="R36" s="37" t="str">
        <f t="shared" si="4"/>
        <v/>
      </c>
      <c r="S36" s="37" t="str">
        <f t="shared" si="5"/>
        <v/>
      </c>
      <c r="T36" s="37" t="str">
        <f t="shared" si="6"/>
        <v/>
      </c>
      <c r="U36" s="37" t="str">
        <f t="shared" si="7"/>
        <v/>
      </c>
    </row>
    <row r="37" spans="1:21" s="37" customFormat="1" ht="18.95" customHeight="1">
      <c r="A37" s="43">
        <v>26</v>
      </c>
      <c r="B37" s="141"/>
      <c r="C37" s="141"/>
      <c r="D37" s="141"/>
      <c r="E37" s="141"/>
      <c r="F37" s="231"/>
      <c r="G37" s="232"/>
      <c r="H37" s="233"/>
      <c r="I37" s="233"/>
      <c r="J37" s="229"/>
      <c r="K37" s="230"/>
      <c r="L37" s="142"/>
      <c r="M37" s="143"/>
      <c r="N37" s="143"/>
      <c r="O37" s="43" t="str">
        <f>IF(M37="","",(IF(IF(M37="","",N37-M37+1)&gt;'§3.1 &amp; §3.2 Pers. &amp; Sonderzusch'!$N$61-'§3.1 &amp; §3.2 Pers. &amp; Sonderzusch'!$N$60+1,"unplausibel!",N37-M37+1)))</f>
        <v/>
      </c>
      <c r="Q37" s="37" t="str">
        <f t="shared" si="3"/>
        <v/>
      </c>
      <c r="R37" s="37" t="str">
        <f t="shared" si="4"/>
        <v/>
      </c>
      <c r="S37" s="37" t="str">
        <f t="shared" si="5"/>
        <v/>
      </c>
      <c r="T37" s="37" t="str">
        <f t="shared" si="6"/>
        <v/>
      </c>
      <c r="U37" s="37" t="str">
        <f t="shared" si="7"/>
        <v/>
      </c>
    </row>
    <row r="38" spans="1:21" s="37" customFormat="1" ht="18.95" customHeight="1">
      <c r="A38" s="43">
        <v>27</v>
      </c>
      <c r="B38" s="141"/>
      <c r="C38" s="141"/>
      <c r="D38" s="141"/>
      <c r="E38" s="141"/>
      <c r="F38" s="231"/>
      <c r="G38" s="232"/>
      <c r="H38" s="233"/>
      <c r="I38" s="233"/>
      <c r="J38" s="229"/>
      <c r="K38" s="230"/>
      <c r="L38" s="142"/>
      <c r="M38" s="143"/>
      <c r="N38" s="143"/>
      <c r="O38" s="43" t="str">
        <f>IF(M38="","",(IF(IF(M38="","",N38-M38+1)&gt;'§3.1 &amp; §3.2 Pers. &amp; Sonderzusch'!$N$61-'§3.1 &amp; §3.2 Pers. &amp; Sonderzusch'!$N$60+1,"unplausibel!",N38-M38+1)))</f>
        <v/>
      </c>
      <c r="Q38" s="37" t="str">
        <f t="shared" si="3"/>
        <v/>
      </c>
      <c r="R38" s="37" t="str">
        <f t="shared" si="4"/>
        <v/>
      </c>
      <c r="S38" s="37" t="str">
        <f t="shared" si="5"/>
        <v/>
      </c>
      <c r="T38" s="37" t="str">
        <f t="shared" si="6"/>
        <v/>
      </c>
      <c r="U38" s="37" t="str">
        <f t="shared" si="7"/>
        <v/>
      </c>
    </row>
    <row r="39" spans="1:21" s="37" customFormat="1" ht="18.95" customHeight="1">
      <c r="A39" s="43">
        <v>28</v>
      </c>
      <c r="B39" s="141"/>
      <c r="C39" s="141"/>
      <c r="D39" s="141"/>
      <c r="E39" s="141"/>
      <c r="F39" s="231"/>
      <c r="G39" s="232"/>
      <c r="H39" s="233"/>
      <c r="I39" s="233"/>
      <c r="J39" s="229"/>
      <c r="K39" s="230"/>
      <c r="L39" s="142"/>
      <c r="M39" s="143"/>
      <c r="N39" s="143"/>
      <c r="O39" s="43" t="str">
        <f>IF(M39="","",(IF(IF(M39="","",N39-M39+1)&gt;'§3.1 &amp; §3.2 Pers. &amp; Sonderzusch'!$N$61-'§3.1 &amp; §3.2 Pers. &amp; Sonderzusch'!$N$60+1,"unplausibel!",N39-M39+1)))</f>
        <v/>
      </c>
      <c r="Q39" s="37" t="str">
        <f t="shared" si="3"/>
        <v/>
      </c>
      <c r="R39" s="37" t="str">
        <f t="shared" si="4"/>
        <v/>
      </c>
      <c r="S39" s="37" t="str">
        <f t="shared" si="5"/>
        <v/>
      </c>
      <c r="T39" s="37" t="str">
        <f t="shared" si="6"/>
        <v/>
      </c>
      <c r="U39" s="37" t="str">
        <f t="shared" si="7"/>
        <v/>
      </c>
    </row>
    <row r="40" spans="1:21" s="37" customFormat="1" ht="18.95" customHeight="1">
      <c r="A40" s="43">
        <v>29</v>
      </c>
      <c r="B40" s="141"/>
      <c r="C40" s="141"/>
      <c r="D40" s="141"/>
      <c r="E40" s="141"/>
      <c r="F40" s="231"/>
      <c r="G40" s="232"/>
      <c r="H40" s="233"/>
      <c r="I40" s="233"/>
      <c r="J40" s="229"/>
      <c r="K40" s="230"/>
      <c r="L40" s="142"/>
      <c r="M40" s="143"/>
      <c r="N40" s="143"/>
      <c r="O40" s="43" t="str">
        <f>IF(M40="","",(IF(IF(M40="","",N40-M40+1)&gt;'§3.1 &amp; §3.2 Pers. &amp; Sonderzusch'!$N$61-'§3.1 &amp; §3.2 Pers. &amp; Sonderzusch'!$N$60+1,"unplausibel!",N40-M40+1)))</f>
        <v/>
      </c>
      <c r="Q40" s="37" t="str">
        <f t="shared" si="3"/>
        <v/>
      </c>
      <c r="R40" s="37" t="str">
        <f t="shared" si="4"/>
        <v/>
      </c>
      <c r="S40" s="37" t="str">
        <f t="shared" si="5"/>
        <v/>
      </c>
      <c r="T40" s="37" t="str">
        <f t="shared" si="6"/>
        <v/>
      </c>
      <c r="U40" s="37" t="str">
        <f t="shared" si="7"/>
        <v/>
      </c>
    </row>
    <row r="41" spans="1:21" s="37" customFormat="1" ht="18.95" customHeight="1">
      <c r="A41" s="43">
        <v>30</v>
      </c>
      <c r="B41" s="141"/>
      <c r="C41" s="141"/>
      <c r="D41" s="141"/>
      <c r="E41" s="141"/>
      <c r="F41" s="231"/>
      <c r="G41" s="232"/>
      <c r="H41" s="233"/>
      <c r="I41" s="233"/>
      <c r="J41" s="229"/>
      <c r="K41" s="230"/>
      <c r="L41" s="142"/>
      <c r="M41" s="143"/>
      <c r="N41" s="143"/>
      <c r="O41" s="43" t="str">
        <f>IF(M41="","",(IF(IF(M41="","",N41-M41+1)&gt;'§3.1 &amp; §3.2 Pers. &amp; Sonderzusch'!$N$61-'§3.1 &amp; §3.2 Pers. &amp; Sonderzusch'!$N$60+1,"unplausibel!",N41-M41+1)))</f>
        <v/>
      </c>
      <c r="Q41" s="37" t="str">
        <f t="shared" si="3"/>
        <v/>
      </c>
      <c r="R41" s="37" t="str">
        <f t="shared" si="4"/>
        <v/>
      </c>
      <c r="S41" s="37" t="str">
        <f t="shared" si="5"/>
        <v/>
      </c>
      <c r="T41" s="37" t="str">
        <f t="shared" si="6"/>
        <v/>
      </c>
      <c r="U41" s="37" t="str">
        <f t="shared" si="7"/>
        <v/>
      </c>
    </row>
    <row r="42" spans="1:21" s="37" customFormat="1" ht="18.95" customHeight="1">
      <c r="A42" s="43">
        <v>31</v>
      </c>
      <c r="B42" s="141"/>
      <c r="C42" s="141"/>
      <c r="D42" s="141"/>
      <c r="E42" s="141"/>
      <c r="F42" s="231"/>
      <c r="G42" s="232"/>
      <c r="H42" s="233"/>
      <c r="I42" s="233"/>
      <c r="J42" s="229"/>
      <c r="K42" s="230"/>
      <c r="L42" s="142"/>
      <c r="M42" s="143"/>
      <c r="N42" s="143"/>
      <c r="O42" s="43" t="str">
        <f>IF(M42="","",(IF(IF(M42="","",N42-M42+1)&gt;'§3.1 &amp; §3.2 Pers. &amp; Sonderzusch'!$N$61-'§3.1 &amp; §3.2 Pers. &amp; Sonderzusch'!$N$60+1,"unplausibel!",N42-M42+1)))</f>
        <v/>
      </c>
      <c r="Q42" s="37" t="str">
        <f t="shared" si="3"/>
        <v/>
      </c>
      <c r="R42" s="37" t="str">
        <f t="shared" si="4"/>
        <v/>
      </c>
      <c r="S42" s="37" t="str">
        <f t="shared" si="5"/>
        <v/>
      </c>
      <c r="T42" s="37" t="str">
        <f t="shared" si="6"/>
        <v/>
      </c>
      <c r="U42" s="37" t="str">
        <f t="shared" si="7"/>
        <v/>
      </c>
    </row>
    <row r="43" spans="1:21" s="37" customFormat="1" ht="18.95" customHeight="1">
      <c r="A43" s="43">
        <v>32</v>
      </c>
      <c r="B43" s="141"/>
      <c r="C43" s="141"/>
      <c r="D43" s="141"/>
      <c r="E43" s="141"/>
      <c r="F43" s="231"/>
      <c r="G43" s="232"/>
      <c r="H43" s="233"/>
      <c r="I43" s="233"/>
      <c r="J43" s="229"/>
      <c r="K43" s="230"/>
      <c r="L43" s="142"/>
      <c r="M43" s="143"/>
      <c r="N43" s="143"/>
      <c r="O43" s="43" t="str">
        <f>IF(M43="","",(IF(IF(M43="","",N43-M43+1)&gt;'§3.1 &amp; §3.2 Pers. &amp; Sonderzusch'!$N$61-'§3.1 &amp; §3.2 Pers. &amp; Sonderzusch'!$N$60+1,"unplausibel!",N43-M43+1)))</f>
        <v/>
      </c>
      <c r="Q43" s="37" t="str">
        <f t="shared" si="3"/>
        <v/>
      </c>
      <c r="R43" s="37" t="str">
        <f t="shared" si="4"/>
        <v/>
      </c>
      <c r="S43" s="37" t="str">
        <f t="shared" si="5"/>
        <v/>
      </c>
      <c r="T43" s="37" t="str">
        <f t="shared" si="6"/>
        <v/>
      </c>
      <c r="U43" s="37" t="str">
        <f t="shared" si="7"/>
        <v/>
      </c>
    </row>
    <row r="44" spans="1:21" s="37" customFormat="1" ht="18.95" customHeight="1">
      <c r="A44" s="43">
        <v>33</v>
      </c>
      <c r="B44" s="141"/>
      <c r="C44" s="141"/>
      <c r="D44" s="141"/>
      <c r="E44" s="141"/>
      <c r="F44" s="231"/>
      <c r="G44" s="232"/>
      <c r="H44" s="233"/>
      <c r="I44" s="233"/>
      <c r="J44" s="229"/>
      <c r="K44" s="230"/>
      <c r="L44" s="142"/>
      <c r="M44" s="143"/>
      <c r="N44" s="143"/>
      <c r="O44" s="43" t="str">
        <f>IF(M44="","",(IF(IF(M44="","",N44-M44+1)&gt;'§3.1 &amp; §3.2 Pers. &amp; Sonderzusch'!$N$61-'§3.1 &amp; §3.2 Pers. &amp; Sonderzusch'!$N$60+1,"unplausibel!",N44-M44+1)))</f>
        <v/>
      </c>
      <c r="Q44" s="37" t="str">
        <f t="shared" si="3"/>
        <v/>
      </c>
      <c r="R44" s="37" t="str">
        <f t="shared" si="4"/>
        <v/>
      </c>
      <c r="S44" s="37" t="str">
        <f t="shared" si="5"/>
        <v/>
      </c>
      <c r="T44" s="37" t="str">
        <f t="shared" si="6"/>
        <v/>
      </c>
      <c r="U44" s="37" t="str">
        <f t="shared" si="7"/>
        <v/>
      </c>
    </row>
    <row r="45" spans="1:21" s="37" customFormat="1" ht="18.95" customHeight="1">
      <c r="A45" s="43">
        <v>34</v>
      </c>
      <c r="B45" s="141"/>
      <c r="C45" s="141"/>
      <c r="D45" s="141"/>
      <c r="E45" s="141"/>
      <c r="F45" s="231"/>
      <c r="G45" s="232"/>
      <c r="H45" s="233"/>
      <c r="I45" s="233"/>
      <c r="J45" s="229"/>
      <c r="K45" s="230"/>
      <c r="L45" s="142"/>
      <c r="M45" s="143"/>
      <c r="N45" s="143"/>
      <c r="O45" s="43" t="str">
        <f>IF(M45="","",(IF(IF(M45="","",N45-M45+1)&gt;'§3.1 &amp; §3.2 Pers. &amp; Sonderzusch'!$N$61-'§3.1 &amp; §3.2 Pers. &amp; Sonderzusch'!$N$60+1,"unplausibel!",N45-M45+1)))</f>
        <v/>
      </c>
      <c r="Q45" s="37" t="str">
        <f t="shared" si="3"/>
        <v/>
      </c>
      <c r="R45" s="37" t="str">
        <f t="shared" si="4"/>
        <v/>
      </c>
      <c r="S45" s="37" t="str">
        <f t="shared" si="5"/>
        <v/>
      </c>
      <c r="T45" s="37" t="str">
        <f t="shared" si="6"/>
        <v/>
      </c>
      <c r="U45" s="37" t="str">
        <f t="shared" si="7"/>
        <v/>
      </c>
    </row>
    <row r="46" spans="1:21" s="37" customFormat="1" ht="18.95" customHeight="1">
      <c r="A46" s="43">
        <v>35</v>
      </c>
      <c r="B46" s="141"/>
      <c r="C46" s="141"/>
      <c r="D46" s="141"/>
      <c r="E46" s="141"/>
      <c r="F46" s="231"/>
      <c r="G46" s="232"/>
      <c r="H46" s="233"/>
      <c r="I46" s="233"/>
      <c r="J46" s="229"/>
      <c r="K46" s="230"/>
      <c r="L46" s="142"/>
      <c r="M46" s="143"/>
      <c r="N46" s="143"/>
      <c r="O46" s="43" t="str">
        <f>IF(M46="","",(IF(IF(M46="","",N46-M46+1)&gt;'§3.1 &amp; §3.2 Pers. &amp; Sonderzusch'!$N$61-'§3.1 &amp; §3.2 Pers. &amp; Sonderzusch'!$N$60+1,"unplausibel!",N46-M46+1)))</f>
        <v/>
      </c>
      <c r="Q46" s="37" t="str">
        <f t="shared" si="3"/>
        <v/>
      </c>
      <c r="R46" s="37" t="str">
        <f t="shared" si="4"/>
        <v/>
      </c>
      <c r="S46" s="37" t="str">
        <f t="shared" si="5"/>
        <v/>
      </c>
      <c r="T46" s="37" t="str">
        <f t="shared" si="6"/>
        <v/>
      </c>
      <c r="U46" s="37" t="str">
        <f t="shared" si="7"/>
        <v/>
      </c>
    </row>
    <row r="47" spans="1:21" s="37" customFormat="1" ht="18.95" customHeight="1">
      <c r="A47" s="43">
        <v>36</v>
      </c>
      <c r="B47" s="141"/>
      <c r="C47" s="141"/>
      <c r="D47" s="141"/>
      <c r="E47" s="141"/>
      <c r="F47" s="231"/>
      <c r="G47" s="232"/>
      <c r="H47" s="233"/>
      <c r="I47" s="233"/>
      <c r="J47" s="229"/>
      <c r="K47" s="230"/>
      <c r="L47" s="142"/>
      <c r="M47" s="143"/>
      <c r="N47" s="143"/>
      <c r="O47" s="43" t="str">
        <f>IF(M47="","",(IF(IF(M47="","",N47-M47+1)&gt;'§3.1 &amp; §3.2 Pers. &amp; Sonderzusch'!$N$61-'§3.1 &amp; §3.2 Pers. &amp; Sonderzusch'!$N$60+1,"unplausibel!",N47-M47+1)))</f>
        <v/>
      </c>
      <c r="Q47" s="37" t="str">
        <f t="shared" si="3"/>
        <v/>
      </c>
      <c r="R47" s="37" t="str">
        <f t="shared" si="4"/>
        <v/>
      </c>
      <c r="S47" s="37" t="str">
        <f t="shared" si="5"/>
        <v/>
      </c>
      <c r="T47" s="37" t="str">
        <f t="shared" si="6"/>
        <v/>
      </c>
      <c r="U47" s="37" t="str">
        <f t="shared" si="7"/>
        <v/>
      </c>
    </row>
    <row r="48" spans="1:21" s="37" customFormat="1" ht="18.95" customHeight="1">
      <c r="A48" s="43">
        <v>37</v>
      </c>
      <c r="B48" s="141"/>
      <c r="C48" s="141"/>
      <c r="D48" s="141"/>
      <c r="E48" s="141"/>
      <c r="F48" s="231"/>
      <c r="G48" s="232"/>
      <c r="H48" s="233"/>
      <c r="I48" s="233"/>
      <c r="J48" s="229"/>
      <c r="K48" s="230"/>
      <c r="L48" s="142"/>
      <c r="M48" s="143"/>
      <c r="N48" s="143"/>
      <c r="O48" s="43" t="str">
        <f>IF(M48="","",(IF(IF(M48="","",N48-M48+1)&gt;'§3.1 &amp; §3.2 Pers. &amp; Sonderzusch'!$N$61-'§3.1 &amp; §3.2 Pers. &amp; Sonderzusch'!$N$60+1,"unplausibel!",N48-M48+1)))</f>
        <v/>
      </c>
      <c r="Q48" s="37" t="str">
        <f t="shared" si="3"/>
        <v/>
      </c>
      <c r="R48" s="37" t="str">
        <f t="shared" si="4"/>
        <v/>
      </c>
      <c r="S48" s="37" t="str">
        <f t="shared" si="5"/>
        <v/>
      </c>
      <c r="T48" s="37" t="str">
        <f t="shared" si="6"/>
        <v/>
      </c>
      <c r="U48" s="37" t="str">
        <f t="shared" si="7"/>
        <v/>
      </c>
    </row>
    <row r="49" spans="1:21" s="37" customFormat="1" ht="18.95" customHeight="1">
      <c r="A49" s="43">
        <v>38</v>
      </c>
      <c r="B49" s="141"/>
      <c r="C49" s="141"/>
      <c r="D49" s="141"/>
      <c r="E49" s="141"/>
      <c r="F49" s="231"/>
      <c r="G49" s="232"/>
      <c r="H49" s="233"/>
      <c r="I49" s="233"/>
      <c r="J49" s="229"/>
      <c r="K49" s="230"/>
      <c r="L49" s="142"/>
      <c r="M49" s="143"/>
      <c r="N49" s="143"/>
      <c r="O49" s="43" t="str">
        <f>IF(M49="","",(IF(IF(M49="","",N49-M49+1)&gt;'§3.1 &amp; §3.2 Pers. &amp; Sonderzusch'!$N$61-'§3.1 &amp; §3.2 Pers. &amp; Sonderzusch'!$N$60+1,"unplausibel!",N49-M49+1)))</f>
        <v/>
      </c>
      <c r="Q49" s="37" t="str">
        <f t="shared" si="3"/>
        <v/>
      </c>
      <c r="R49" s="37" t="str">
        <f t="shared" si="4"/>
        <v/>
      </c>
      <c r="S49" s="37" t="str">
        <f t="shared" si="5"/>
        <v/>
      </c>
      <c r="T49" s="37" t="str">
        <f t="shared" si="6"/>
        <v/>
      </c>
      <c r="U49" s="37" t="str">
        <f t="shared" si="7"/>
        <v/>
      </c>
    </row>
    <row r="50" spans="1:21" s="37" customFormat="1" ht="18.95" customHeight="1">
      <c r="A50" s="43">
        <v>39</v>
      </c>
      <c r="B50" s="141"/>
      <c r="C50" s="141"/>
      <c r="D50" s="141"/>
      <c r="E50" s="141"/>
      <c r="F50" s="231"/>
      <c r="G50" s="232"/>
      <c r="H50" s="233"/>
      <c r="I50" s="233"/>
      <c r="J50" s="229"/>
      <c r="K50" s="230"/>
      <c r="L50" s="142"/>
      <c r="M50" s="143"/>
      <c r="N50" s="143"/>
      <c r="O50" s="43" t="str">
        <f>IF(M50="","",(IF(IF(M50="","",N50-M50+1)&gt;'§3.1 &amp; §3.2 Pers. &amp; Sonderzusch'!$N$61-'§3.1 &amp; §3.2 Pers. &amp; Sonderzusch'!$N$60+1,"unplausibel!",N50-M50+1)))</f>
        <v/>
      </c>
      <c r="Q50" s="37" t="str">
        <f t="shared" si="3"/>
        <v/>
      </c>
      <c r="R50" s="37" t="str">
        <f t="shared" si="4"/>
        <v/>
      </c>
      <c r="S50" s="37" t="str">
        <f t="shared" si="5"/>
        <v/>
      </c>
      <c r="T50" s="37" t="str">
        <f t="shared" si="6"/>
        <v/>
      </c>
      <c r="U50" s="37" t="str">
        <f t="shared" si="7"/>
        <v/>
      </c>
    </row>
    <row r="51" spans="1:21" s="37" customFormat="1" ht="18.95" customHeight="1">
      <c r="A51" s="43">
        <v>40</v>
      </c>
      <c r="B51" s="141"/>
      <c r="C51" s="141"/>
      <c r="D51" s="141"/>
      <c r="E51" s="141"/>
      <c r="F51" s="231"/>
      <c r="G51" s="232"/>
      <c r="H51" s="233"/>
      <c r="I51" s="233"/>
      <c r="J51" s="229"/>
      <c r="K51" s="230"/>
      <c r="L51" s="142"/>
      <c r="M51" s="143"/>
      <c r="N51" s="143"/>
      <c r="O51" s="43" t="str">
        <f>IF(M51="","",(IF(IF(M51="","",N51-M51+1)&gt;'§3.1 &amp; §3.2 Pers. &amp; Sonderzusch'!$N$61-'§3.1 &amp; §3.2 Pers. &amp; Sonderzusch'!$N$60+1,"unplausibel!",N51-M51+1)))</f>
        <v/>
      </c>
      <c r="Q51" s="37" t="str">
        <f t="shared" si="3"/>
        <v/>
      </c>
      <c r="R51" s="37" t="str">
        <f t="shared" si="4"/>
        <v/>
      </c>
      <c r="S51" s="37" t="str">
        <f t="shared" si="5"/>
        <v/>
      </c>
      <c r="T51" s="37" t="str">
        <f t="shared" si="6"/>
        <v/>
      </c>
      <c r="U51" s="37" t="str">
        <f t="shared" si="7"/>
        <v/>
      </c>
    </row>
    <row r="52" spans="1:21" s="37" customFormat="1" ht="18.95" customHeight="1">
      <c r="A52" s="43">
        <v>41</v>
      </c>
      <c r="B52" s="141"/>
      <c r="C52" s="141"/>
      <c r="D52" s="141"/>
      <c r="E52" s="141"/>
      <c r="F52" s="231"/>
      <c r="G52" s="232"/>
      <c r="H52" s="233"/>
      <c r="I52" s="233"/>
      <c r="J52" s="229"/>
      <c r="K52" s="230"/>
      <c r="L52" s="142"/>
      <c r="M52" s="143"/>
      <c r="N52" s="143"/>
      <c r="O52" s="43" t="str">
        <f>IF(M52="","",(IF(IF(M52="","",N52-M52+1)&gt;'§3.1 &amp; §3.2 Pers. &amp; Sonderzusch'!$N$61-'§3.1 &amp; §3.2 Pers. &amp; Sonderzusch'!$N$60+1,"unplausibel!",N52-M52+1)))</f>
        <v/>
      </c>
      <c r="Q52" s="37" t="str">
        <f t="shared" si="3"/>
        <v/>
      </c>
      <c r="R52" s="37" t="str">
        <f t="shared" si="4"/>
        <v/>
      </c>
      <c r="S52" s="37" t="str">
        <f t="shared" si="5"/>
        <v/>
      </c>
      <c r="T52" s="37" t="str">
        <f t="shared" si="6"/>
        <v/>
      </c>
      <c r="U52" s="37" t="str">
        <f t="shared" si="7"/>
        <v/>
      </c>
    </row>
    <row r="53" spans="1:21" s="37" customFormat="1" ht="18.95" customHeight="1">
      <c r="A53" s="43">
        <v>42</v>
      </c>
      <c r="B53" s="141"/>
      <c r="C53" s="141"/>
      <c r="D53" s="141"/>
      <c r="E53" s="141"/>
      <c r="F53" s="231"/>
      <c r="G53" s="232"/>
      <c r="H53" s="233"/>
      <c r="I53" s="233"/>
      <c r="J53" s="229"/>
      <c r="K53" s="230"/>
      <c r="L53" s="142"/>
      <c r="M53" s="143"/>
      <c r="N53" s="143"/>
      <c r="O53" s="43" t="str">
        <f>IF(M53="","",(IF(IF(M53="","",N53-M53+1)&gt;'§3.1 &amp; §3.2 Pers. &amp; Sonderzusch'!$N$61-'§3.1 &amp; §3.2 Pers. &amp; Sonderzusch'!$N$60+1,"unplausibel!",N53-M53+1)))</f>
        <v/>
      </c>
      <c r="Q53" s="37" t="str">
        <f t="shared" si="3"/>
        <v/>
      </c>
      <c r="R53" s="37" t="str">
        <f t="shared" si="4"/>
        <v/>
      </c>
      <c r="S53" s="37" t="str">
        <f t="shared" si="5"/>
        <v/>
      </c>
      <c r="T53" s="37" t="str">
        <f t="shared" si="6"/>
        <v/>
      </c>
      <c r="U53" s="37" t="str">
        <f t="shared" si="7"/>
        <v/>
      </c>
    </row>
    <row r="54" spans="1:21" s="37" customFormat="1" ht="18.95" customHeight="1">
      <c r="A54" s="43">
        <v>43</v>
      </c>
      <c r="B54" s="141"/>
      <c r="C54" s="141"/>
      <c r="D54" s="141"/>
      <c r="E54" s="141"/>
      <c r="F54" s="231"/>
      <c r="G54" s="232"/>
      <c r="H54" s="233"/>
      <c r="I54" s="233"/>
      <c r="J54" s="229"/>
      <c r="K54" s="230"/>
      <c r="L54" s="142"/>
      <c r="M54" s="143"/>
      <c r="N54" s="143"/>
      <c r="O54" s="43" t="str">
        <f>IF(M54="","",(IF(IF(M54="","",N54-M54+1)&gt;'§3.1 &amp; §3.2 Pers. &amp; Sonderzusch'!$N$61-'§3.1 &amp; §3.2 Pers. &amp; Sonderzusch'!$N$60+1,"unplausibel!",N54-M54+1)))</f>
        <v/>
      </c>
      <c r="Q54" s="37" t="str">
        <f t="shared" si="3"/>
        <v/>
      </c>
      <c r="R54" s="37" t="str">
        <f t="shared" si="4"/>
        <v/>
      </c>
      <c r="S54" s="37" t="str">
        <f t="shared" si="5"/>
        <v/>
      </c>
      <c r="T54" s="37" t="str">
        <f t="shared" si="6"/>
        <v/>
      </c>
      <c r="U54" s="37" t="str">
        <f t="shared" si="7"/>
        <v/>
      </c>
    </row>
    <row r="55" spans="1:21" s="37" customFormat="1" ht="18.95" customHeight="1">
      <c r="A55" s="43">
        <v>44</v>
      </c>
      <c r="B55" s="141"/>
      <c r="C55" s="141"/>
      <c r="D55" s="141"/>
      <c r="E55" s="141"/>
      <c r="F55" s="231"/>
      <c r="G55" s="232"/>
      <c r="H55" s="233"/>
      <c r="I55" s="233"/>
      <c r="J55" s="229"/>
      <c r="K55" s="230"/>
      <c r="L55" s="142"/>
      <c r="M55" s="143"/>
      <c r="N55" s="143"/>
      <c r="O55" s="43" t="str">
        <f>IF(M55="","",(IF(IF(M55="","",N55-M55+1)&gt;'§3.1 &amp; §3.2 Pers. &amp; Sonderzusch'!$N$61-'§3.1 &amp; §3.2 Pers. &amp; Sonderzusch'!$N$60+1,"unplausibel!",N55-M55+1)))</f>
        <v/>
      </c>
      <c r="Q55" s="37" t="str">
        <f t="shared" si="3"/>
        <v/>
      </c>
      <c r="R55" s="37" t="str">
        <f t="shared" si="4"/>
        <v/>
      </c>
      <c r="S55" s="37" t="str">
        <f t="shared" si="5"/>
        <v/>
      </c>
      <c r="T55" s="37" t="str">
        <f t="shared" si="6"/>
        <v/>
      </c>
      <c r="U55" s="37" t="str">
        <f t="shared" si="7"/>
        <v/>
      </c>
    </row>
    <row r="56" spans="1:21" s="37" customFormat="1" ht="18.95" customHeight="1">
      <c r="A56" s="43">
        <v>45</v>
      </c>
      <c r="B56" s="141"/>
      <c r="C56" s="141"/>
      <c r="D56" s="141"/>
      <c r="E56" s="141"/>
      <c r="F56" s="231"/>
      <c r="G56" s="232"/>
      <c r="H56" s="233"/>
      <c r="I56" s="233"/>
      <c r="J56" s="229"/>
      <c r="K56" s="230"/>
      <c r="L56" s="142"/>
      <c r="M56" s="143"/>
      <c r="N56" s="143"/>
      <c r="O56" s="43" t="str">
        <f>IF(M56="","",(IF(IF(M56="","",N56-M56+1)&gt;'§3.1 &amp; §3.2 Pers. &amp; Sonderzusch'!$N$61-'§3.1 &amp; §3.2 Pers. &amp; Sonderzusch'!$N$60+1,"unplausibel!",N56-M56+1)))</f>
        <v/>
      </c>
      <c r="Q56" s="37" t="str">
        <f t="shared" si="3"/>
        <v/>
      </c>
      <c r="R56" s="37" t="str">
        <f t="shared" si="4"/>
        <v/>
      </c>
      <c r="S56" s="37" t="str">
        <f t="shared" si="5"/>
        <v/>
      </c>
      <c r="T56" s="37" t="str">
        <f t="shared" si="6"/>
        <v/>
      </c>
      <c r="U56" s="37" t="str">
        <f t="shared" si="7"/>
        <v/>
      </c>
    </row>
    <row r="57" spans="1:21" s="37" customFormat="1" ht="18.95" customHeight="1">
      <c r="A57" s="43">
        <v>46</v>
      </c>
      <c r="B57" s="141"/>
      <c r="C57" s="141"/>
      <c r="D57" s="141"/>
      <c r="E57" s="141"/>
      <c r="F57" s="231"/>
      <c r="G57" s="232"/>
      <c r="H57" s="233"/>
      <c r="I57" s="233"/>
      <c r="J57" s="229"/>
      <c r="K57" s="230"/>
      <c r="L57" s="142"/>
      <c r="M57" s="143"/>
      <c r="N57" s="143"/>
      <c r="O57" s="43" t="str">
        <f>IF(M57="","",(IF(IF(M57="","",N57-M57+1)&gt;'§3.1 &amp; §3.2 Pers. &amp; Sonderzusch'!$N$61-'§3.1 &amp; §3.2 Pers. &amp; Sonderzusch'!$N$60+1,"unplausibel!",N57-M57+1)))</f>
        <v/>
      </c>
      <c r="Q57" s="37" t="str">
        <f t="shared" si="3"/>
        <v/>
      </c>
      <c r="R57" s="37" t="str">
        <f t="shared" si="4"/>
        <v/>
      </c>
      <c r="S57" s="37" t="str">
        <f t="shared" si="5"/>
        <v/>
      </c>
      <c r="T57" s="37" t="str">
        <f t="shared" si="6"/>
        <v/>
      </c>
      <c r="U57" s="37" t="str">
        <f t="shared" si="7"/>
        <v/>
      </c>
    </row>
    <row r="58" spans="1:21" s="37" customFormat="1" ht="18.95" customHeight="1">
      <c r="A58" s="43">
        <v>47</v>
      </c>
      <c r="B58" s="141"/>
      <c r="C58" s="141"/>
      <c r="D58" s="141"/>
      <c r="E58" s="141"/>
      <c r="F58" s="231"/>
      <c r="G58" s="232"/>
      <c r="H58" s="233"/>
      <c r="I58" s="233"/>
      <c r="J58" s="229"/>
      <c r="K58" s="230"/>
      <c r="L58" s="142"/>
      <c r="M58" s="143"/>
      <c r="N58" s="143"/>
      <c r="O58" s="43" t="str">
        <f>IF(M58="","",(IF(IF(M58="","",N58-M58+1)&gt;'§3.1 &amp; §3.2 Pers. &amp; Sonderzusch'!$N$61-'§3.1 &amp; §3.2 Pers. &amp; Sonderzusch'!$N$60+1,"unplausibel!",N58-M58+1)))</f>
        <v/>
      </c>
      <c r="Q58" s="37" t="str">
        <f t="shared" si="3"/>
        <v/>
      </c>
      <c r="R58" s="37" t="str">
        <f t="shared" si="4"/>
        <v/>
      </c>
      <c r="S58" s="37" t="str">
        <f t="shared" si="5"/>
        <v/>
      </c>
      <c r="T58" s="37" t="str">
        <f t="shared" si="6"/>
        <v/>
      </c>
      <c r="U58" s="37" t="str">
        <f t="shared" si="7"/>
        <v/>
      </c>
    </row>
    <row r="59" spans="1:21" s="37" customFormat="1" ht="18.95" customHeight="1">
      <c r="A59" s="43">
        <v>48</v>
      </c>
      <c r="B59" s="141"/>
      <c r="C59" s="141"/>
      <c r="D59" s="141"/>
      <c r="E59" s="141"/>
      <c r="F59" s="231"/>
      <c r="G59" s="232"/>
      <c r="H59" s="233"/>
      <c r="I59" s="233"/>
      <c r="J59" s="229"/>
      <c r="K59" s="230"/>
      <c r="L59" s="142"/>
      <c r="M59" s="143"/>
      <c r="N59" s="143"/>
      <c r="O59" s="43" t="str">
        <f>IF(M59="","",(IF(IF(M59="","",N59-M59+1)&gt;'§3.1 &amp; §3.2 Pers. &amp; Sonderzusch'!$N$61-'§3.1 &amp; §3.2 Pers. &amp; Sonderzusch'!$N$60+1,"unplausibel!",N59-M59+1)))</f>
        <v/>
      </c>
      <c r="Q59" s="37" t="str">
        <f t="shared" si="3"/>
        <v/>
      </c>
      <c r="R59" s="37" t="str">
        <f t="shared" si="4"/>
        <v/>
      </c>
      <c r="S59" s="37" t="str">
        <f t="shared" si="5"/>
        <v/>
      </c>
      <c r="T59" s="37" t="str">
        <f t="shared" si="6"/>
        <v/>
      </c>
      <c r="U59" s="37" t="str">
        <f t="shared" si="7"/>
        <v/>
      </c>
    </row>
    <row r="60" spans="1:21" s="37" customFormat="1" ht="18.95" customHeight="1">
      <c r="A60" s="43">
        <v>49</v>
      </c>
      <c r="B60" s="141"/>
      <c r="C60" s="141"/>
      <c r="D60" s="141"/>
      <c r="E60" s="141"/>
      <c r="F60" s="231"/>
      <c r="G60" s="232"/>
      <c r="H60" s="233"/>
      <c r="I60" s="233"/>
      <c r="J60" s="229"/>
      <c r="K60" s="230"/>
      <c r="L60" s="142"/>
      <c r="M60" s="143"/>
      <c r="N60" s="143"/>
      <c r="O60" s="43" t="str">
        <f>IF(M60="","",(IF(IF(M60="","",N60-M60+1)&gt;'§3.1 &amp; §3.2 Pers. &amp; Sonderzusch'!$N$61-'§3.1 &amp; §3.2 Pers. &amp; Sonderzusch'!$N$60+1,"unplausibel!",N60-M60+1)))</f>
        <v/>
      </c>
      <c r="Q60" s="37" t="str">
        <f t="shared" si="3"/>
        <v/>
      </c>
      <c r="R60" s="37" t="str">
        <f t="shared" si="4"/>
        <v/>
      </c>
      <c r="S60" s="37" t="str">
        <f t="shared" si="5"/>
        <v/>
      </c>
      <c r="T60" s="37" t="str">
        <f t="shared" si="6"/>
        <v/>
      </c>
      <c r="U60" s="37" t="str">
        <f t="shared" si="7"/>
        <v/>
      </c>
    </row>
    <row r="61" spans="1:21" s="37" customFormat="1" ht="18.95" customHeight="1">
      <c r="A61" s="43">
        <v>50</v>
      </c>
      <c r="B61" s="141"/>
      <c r="C61" s="141"/>
      <c r="D61" s="141"/>
      <c r="E61" s="141"/>
      <c r="F61" s="231"/>
      <c r="G61" s="232"/>
      <c r="H61" s="233"/>
      <c r="I61" s="233"/>
      <c r="J61" s="229"/>
      <c r="K61" s="230"/>
      <c r="L61" s="142"/>
      <c r="M61" s="143"/>
      <c r="N61" s="143"/>
      <c r="O61" s="43" t="str">
        <f>IF(M61="","",(IF(IF(M61="","",N61-M61+1)&gt;'§3.1 &amp; §3.2 Pers. &amp; Sonderzusch'!$N$61-'§3.1 &amp; §3.2 Pers. &amp; Sonderzusch'!$N$60+1,"unplausibel!",N61-M61+1)))</f>
        <v/>
      </c>
      <c r="Q61" s="37" t="str">
        <f t="shared" si="3"/>
        <v/>
      </c>
      <c r="R61" s="37" t="str">
        <f t="shared" si="4"/>
        <v/>
      </c>
      <c r="S61" s="37" t="str">
        <f t="shared" si="5"/>
        <v/>
      </c>
      <c r="T61" s="37" t="str">
        <f t="shared" si="6"/>
        <v/>
      </c>
      <c r="U61" s="37" t="str">
        <f t="shared" si="7"/>
        <v/>
      </c>
    </row>
    <row r="62" spans="1:21" ht="18.95" customHeight="1"/>
    <row r="64" spans="1:21" ht="15" customHeight="1">
      <c r="F64" s="257" t="s">
        <v>252</v>
      </c>
    </row>
    <row r="65" spans="6:6">
      <c r="F65" s="258"/>
    </row>
  </sheetData>
  <sheetProtection algorithmName="SHA-512" hashValue="uHwroC///Vfq1STItsyHNJZXYCeotuCwFfJfCa2ulCaIyY9BKt8bWoFYgBSAShQ7g0rnXWHofjbYL4/UCQ+Myw==" saltValue="lqUZtPzfAXZ8Uv2jhFc5Xw==" spinCount="100000" sheet="1" objects="1" scenarios="1" formatCells="0" formatRows="0" insertRows="0" deleteRows="0" selectLockedCells="1"/>
  <mergeCells count="180">
    <mergeCell ref="F64:F65"/>
    <mergeCell ref="A3:E3"/>
    <mergeCell ref="A4:E4"/>
    <mergeCell ref="A5:E5"/>
    <mergeCell ref="F17:G17"/>
    <mergeCell ref="F18:G18"/>
    <mergeCell ref="F14:G14"/>
    <mergeCell ref="F15:G15"/>
    <mergeCell ref="F16:G16"/>
    <mergeCell ref="F3:H3"/>
    <mergeCell ref="F4:H4"/>
    <mergeCell ref="F5:H5"/>
    <mergeCell ref="F10:G11"/>
    <mergeCell ref="A10:A11"/>
    <mergeCell ref="C10:C11"/>
    <mergeCell ref="D10:D11"/>
    <mergeCell ref="B10:B11"/>
    <mergeCell ref="F12:G12"/>
    <mergeCell ref="F13:G13"/>
    <mergeCell ref="E10:E11"/>
    <mergeCell ref="F24:G24"/>
    <mergeCell ref="F25:G25"/>
    <mergeCell ref="F26:G26"/>
    <mergeCell ref="F30:G30"/>
    <mergeCell ref="U10:U11"/>
    <mergeCell ref="H24:I24"/>
    <mergeCell ref="H25:I25"/>
    <mergeCell ref="H26:I26"/>
    <mergeCell ref="H10:I11"/>
    <mergeCell ref="H23:I23"/>
    <mergeCell ref="H17:I17"/>
    <mergeCell ref="H18:I18"/>
    <mergeCell ref="H19:I19"/>
    <mergeCell ref="H20:I20"/>
    <mergeCell ref="H21:I21"/>
    <mergeCell ref="H22:I22"/>
    <mergeCell ref="H12:I12"/>
    <mergeCell ref="H13:I13"/>
    <mergeCell ref="H14:I14"/>
    <mergeCell ref="H15:I15"/>
    <mergeCell ref="H16:I16"/>
    <mergeCell ref="M10:N10"/>
    <mergeCell ref="S10:S11"/>
    <mergeCell ref="R10:R11"/>
    <mergeCell ref="J17:K17"/>
    <mergeCell ref="J18:K18"/>
    <mergeCell ref="J19:K19"/>
    <mergeCell ref="J20:K20"/>
    <mergeCell ref="K2:N2"/>
    <mergeCell ref="T10:T11"/>
    <mergeCell ref="J3:J5"/>
    <mergeCell ref="L8:L9"/>
    <mergeCell ref="F19:G19"/>
    <mergeCell ref="F20:G20"/>
    <mergeCell ref="F21:G21"/>
    <mergeCell ref="F22:G22"/>
    <mergeCell ref="F23:G23"/>
    <mergeCell ref="O10:O11"/>
    <mergeCell ref="Q10:Q11"/>
    <mergeCell ref="L10:L11"/>
    <mergeCell ref="F7:H7"/>
    <mergeCell ref="F8:H8"/>
    <mergeCell ref="K7:K8"/>
    <mergeCell ref="J7:J8"/>
    <mergeCell ref="J10:K11"/>
    <mergeCell ref="J12:K12"/>
    <mergeCell ref="J13:K13"/>
    <mergeCell ref="J14:K14"/>
    <mergeCell ref="J15:K15"/>
    <mergeCell ref="J16:K16"/>
    <mergeCell ref="J21:K21"/>
    <mergeCell ref="J22:K22"/>
    <mergeCell ref="H30:I30"/>
    <mergeCell ref="F31:G31"/>
    <mergeCell ref="H31:I31"/>
    <mergeCell ref="F32:G32"/>
    <mergeCell ref="H32:I32"/>
    <mergeCell ref="F27:G27"/>
    <mergeCell ref="H27:I27"/>
    <mergeCell ref="F28:G28"/>
    <mergeCell ref="H28:I28"/>
    <mergeCell ref="F29:G29"/>
    <mergeCell ref="H29:I29"/>
    <mergeCell ref="F36:G36"/>
    <mergeCell ref="H36:I36"/>
    <mergeCell ref="F37:G37"/>
    <mergeCell ref="H37:I37"/>
    <mergeCell ref="F38:G38"/>
    <mergeCell ref="H38:I38"/>
    <mergeCell ref="F33:G33"/>
    <mergeCell ref="H33:I33"/>
    <mergeCell ref="F34:G34"/>
    <mergeCell ref="H34:I34"/>
    <mergeCell ref="F35:G35"/>
    <mergeCell ref="H35:I35"/>
    <mergeCell ref="F42:G42"/>
    <mergeCell ref="H42:I42"/>
    <mergeCell ref="F43:G43"/>
    <mergeCell ref="H43:I43"/>
    <mergeCell ref="F44:G44"/>
    <mergeCell ref="H44:I44"/>
    <mergeCell ref="F39:G39"/>
    <mergeCell ref="H39:I39"/>
    <mergeCell ref="F40:G40"/>
    <mergeCell ref="H40:I40"/>
    <mergeCell ref="F41:G41"/>
    <mergeCell ref="H41:I41"/>
    <mergeCell ref="F48:G48"/>
    <mergeCell ref="H48:I48"/>
    <mergeCell ref="F49:G49"/>
    <mergeCell ref="H49:I49"/>
    <mergeCell ref="F50:G50"/>
    <mergeCell ref="H50:I50"/>
    <mergeCell ref="F45:G45"/>
    <mergeCell ref="H45:I45"/>
    <mergeCell ref="F46:G46"/>
    <mergeCell ref="H46:I46"/>
    <mergeCell ref="F47:G47"/>
    <mergeCell ref="H47:I47"/>
    <mergeCell ref="F60:G60"/>
    <mergeCell ref="H60:I60"/>
    <mergeCell ref="F61:G61"/>
    <mergeCell ref="H61:I61"/>
    <mergeCell ref="F57:G57"/>
    <mergeCell ref="H57:I57"/>
    <mergeCell ref="F58:G58"/>
    <mergeCell ref="H58:I58"/>
    <mergeCell ref="F59:G59"/>
    <mergeCell ref="H59:I59"/>
    <mergeCell ref="F54:G54"/>
    <mergeCell ref="H54:I54"/>
    <mergeCell ref="F55:G55"/>
    <mergeCell ref="H55:I55"/>
    <mergeCell ref="F56:G56"/>
    <mergeCell ref="H56:I56"/>
    <mergeCell ref="F51:G51"/>
    <mergeCell ref="H51:I51"/>
    <mergeCell ref="F52:G52"/>
    <mergeCell ref="H52:I52"/>
    <mergeCell ref="F53:G53"/>
    <mergeCell ref="H53:I53"/>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57:K57"/>
    <mergeCell ref="J58:K58"/>
    <mergeCell ref="J59:K59"/>
    <mergeCell ref="J60:K60"/>
    <mergeCell ref="J61:K61"/>
    <mergeCell ref="J48:K48"/>
    <mergeCell ref="J49:K49"/>
    <mergeCell ref="J50:K50"/>
    <mergeCell ref="J51:K51"/>
    <mergeCell ref="J52:K52"/>
    <mergeCell ref="J53:K53"/>
    <mergeCell ref="J54:K54"/>
    <mergeCell ref="J55:K55"/>
    <mergeCell ref="J56:K56"/>
  </mergeCells>
  <phoneticPr fontId="0" type="noConversion"/>
  <dataValidations count="2">
    <dataValidation type="list" allowBlank="1" showInputMessage="1" showErrorMessage="1" sqref="B12:E61" xr:uid="{00000000-0002-0000-0200-000000000000}">
      <formula1>$AK$1</formula1>
    </dataValidation>
    <dataValidation type="list" allowBlank="1" showInputMessage="1" showErrorMessage="1" sqref="L12:L61" xr:uid="{00000000-0002-0000-0200-000001000000}">
      <formula1>$T$3:$T$7</formula1>
    </dataValidation>
  </dataValidations>
  <hyperlinks>
    <hyperlink ref="F64" location="'§3.1 &amp; §3.2 Pers. &amp; Sonderzusch'!A1" display="Link zurück zum Antragsformular (§3.1 &amp; §3.2 Pers. &amp; Sonderzusch)" xr:uid="{31A27785-3113-4543-91EF-2EF6C4A007AA}"/>
    <hyperlink ref="F64:F65" location="'§3.1 &amp; §3.2 Pers. &amp; Sonderzusch'!A63" display="Link zurück zum Antragsformular (§3.1 &amp; §3.2 Pers. &amp; Sonderzusch)" xr:uid="{239A2134-519D-4424-B7EA-5F0090A091A9}"/>
  </hyperlinks>
  <printOptions horizontalCentered="1"/>
  <pageMargins left="0.43307086614173229" right="0.43307086614173229" top="0.47244094488188981" bottom="0.47244094488188981" header="0.51181102362204722" footer="0.51181102362204722"/>
  <pageSetup paperSize="9" scale="64" fitToHeight="0" orientation="landscape" r:id="rId1"/>
  <headerFooter alignWithMargins="0">
    <oddFooter>&amp;RSeite &amp;P von &amp;N</oddFooter>
  </headerFooter>
  <rowBreaks count="1" manualBreakCount="1">
    <brk id="41"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88A85-C093-4B6A-A96A-2387DFBF67A2}">
  <dimension ref="A1:AO88"/>
  <sheetViews>
    <sheetView zoomScaleNormal="100" zoomScaleSheetLayoutView="100" workbookViewId="0">
      <selection activeCell="I17" sqref="I17:L17"/>
    </sheetView>
  </sheetViews>
  <sheetFormatPr baseColWidth="10" defaultColWidth="3.42578125" defaultRowHeight="15" customHeight="1"/>
  <cols>
    <col min="22" max="22" width="5.42578125" customWidth="1"/>
  </cols>
  <sheetData>
    <row r="1" spans="1:41"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O1" s="44" t="s">
        <v>25</v>
      </c>
    </row>
    <row r="2" spans="1:41" ht="7.9" customHeight="1">
      <c r="A2" s="15"/>
      <c r="B2" s="16"/>
      <c r="AI2" s="17"/>
    </row>
    <row r="3" spans="1:41" ht="15" customHeight="1">
      <c r="A3" s="15"/>
      <c r="B3" s="18" t="s">
        <v>21</v>
      </c>
      <c r="AI3" s="17"/>
    </row>
    <row r="4" spans="1:41" ht="7.5" customHeight="1">
      <c r="A4" s="15"/>
      <c r="B4" s="16"/>
      <c r="AI4" s="17"/>
    </row>
    <row r="5" spans="1:41" ht="15" customHeight="1">
      <c r="A5" s="15"/>
      <c r="B5" s="18" t="s">
        <v>5</v>
      </c>
      <c r="AI5" s="17"/>
    </row>
    <row r="6" spans="1:41" ht="15" customHeight="1">
      <c r="A6" s="15"/>
      <c r="B6" s="18" t="s">
        <v>175</v>
      </c>
      <c r="AI6" s="17"/>
    </row>
    <row r="7" spans="1:41" ht="15" customHeight="1">
      <c r="A7" s="15"/>
      <c r="B7" s="18" t="s">
        <v>95</v>
      </c>
      <c r="AI7" s="17"/>
    </row>
    <row r="8" spans="1:41" ht="7.5" customHeight="1">
      <c r="A8" s="15"/>
      <c r="B8" s="18"/>
      <c r="AI8" s="17"/>
    </row>
    <row r="9" spans="1:41" ht="15" customHeight="1">
      <c r="A9" s="15"/>
      <c r="B9" s="18" t="s">
        <v>94</v>
      </c>
      <c r="AI9" s="17"/>
    </row>
    <row r="10" spans="1:41" ht="7.5" customHeight="1">
      <c r="A10" s="15"/>
      <c r="AI10" s="17"/>
    </row>
    <row r="11" spans="1:41">
      <c r="A11" s="15"/>
      <c r="B11" s="18" t="s">
        <v>55</v>
      </c>
      <c r="AA11" t="s">
        <v>6</v>
      </c>
      <c r="AI11" s="17"/>
    </row>
    <row r="12" spans="1:41" ht="15" customHeight="1">
      <c r="A12" s="15"/>
      <c r="AA12" t="s">
        <v>7</v>
      </c>
      <c r="AI12" s="17"/>
    </row>
    <row r="13" spans="1:41" ht="15.75">
      <c r="A13" s="15"/>
      <c r="B13" s="68" t="s">
        <v>104</v>
      </c>
      <c r="C13" s="69"/>
      <c r="D13" s="69"/>
      <c r="E13" s="69"/>
      <c r="F13" s="69"/>
      <c r="G13" s="69"/>
      <c r="H13" s="69"/>
      <c r="I13" s="69"/>
      <c r="J13" s="69"/>
      <c r="K13" s="69"/>
      <c r="L13" s="69"/>
      <c r="M13" s="69"/>
      <c r="N13" s="69"/>
      <c r="AA13" s="19" t="s">
        <v>8</v>
      </c>
      <c r="AI13" s="17"/>
    </row>
    <row r="14" spans="1:41" ht="21">
      <c r="A14" s="15"/>
      <c r="B14" s="70" t="s">
        <v>119</v>
      </c>
      <c r="C14" s="69"/>
      <c r="D14" s="69"/>
      <c r="E14" s="69"/>
      <c r="F14" s="69"/>
      <c r="G14" s="69"/>
      <c r="H14" s="69"/>
      <c r="I14" s="69"/>
      <c r="J14" s="69"/>
      <c r="K14" s="69"/>
      <c r="L14" s="69"/>
      <c r="M14" s="69"/>
      <c r="N14" s="69"/>
      <c r="AA14" t="s">
        <v>9</v>
      </c>
      <c r="AI14" s="17"/>
    </row>
    <row r="15" spans="1:41" ht="15" customHeight="1">
      <c r="A15" s="15"/>
      <c r="T15" s="10"/>
      <c r="AA15" t="s">
        <v>10</v>
      </c>
      <c r="AI15" s="17"/>
    </row>
    <row r="16" spans="1:41" ht="15" customHeight="1">
      <c r="A16" s="15"/>
      <c r="I16" s="161" t="s">
        <v>37</v>
      </c>
      <c r="J16" s="162"/>
      <c r="K16" s="162"/>
      <c r="L16" s="163"/>
      <c r="T16" s="10"/>
      <c r="AA16" s="21" t="s">
        <v>96</v>
      </c>
      <c r="AI16" s="17"/>
    </row>
    <row r="17" spans="1:35" ht="15" customHeight="1">
      <c r="A17" s="15"/>
      <c r="B17" s="20" t="s">
        <v>136</v>
      </c>
      <c r="I17" s="192"/>
      <c r="J17" s="193"/>
      <c r="K17" s="193"/>
      <c r="L17" s="194"/>
      <c r="T17" s="10"/>
      <c r="AI17" s="17"/>
    </row>
    <row r="18" spans="1:35" ht="15" customHeight="1">
      <c r="A18" s="15"/>
      <c r="T18" s="10"/>
      <c r="U18" s="161" t="s">
        <v>37</v>
      </c>
      <c r="V18" s="162"/>
      <c r="W18" s="163"/>
      <c r="AI18" s="17"/>
    </row>
    <row r="19" spans="1:35" ht="15" customHeight="1">
      <c r="A19" s="15"/>
      <c r="B19" s="20" t="s">
        <v>11</v>
      </c>
      <c r="D19" s="10"/>
      <c r="E19" s="10"/>
      <c r="F19" s="174" t="s">
        <v>150</v>
      </c>
      <c r="G19" s="175"/>
      <c r="H19" s="175"/>
      <c r="I19" s="175"/>
      <c r="J19" s="175"/>
      <c r="K19" s="175"/>
      <c r="L19" s="175"/>
      <c r="M19" s="175"/>
      <c r="N19" s="175"/>
      <c r="O19" s="175"/>
      <c r="P19" s="175"/>
      <c r="Q19" s="175"/>
      <c r="R19" s="175"/>
      <c r="S19" s="175"/>
      <c r="T19" s="175"/>
      <c r="U19" s="175"/>
      <c r="V19" s="175"/>
      <c r="W19" s="176"/>
      <c r="AI19" s="17"/>
    </row>
    <row r="20" spans="1:35" ht="15" customHeight="1">
      <c r="A20" s="15"/>
      <c r="F20" s="139"/>
      <c r="G20" s="10" t="s">
        <v>12</v>
      </c>
      <c r="L20" s="139"/>
      <c r="M20" s="10" t="s">
        <v>13</v>
      </c>
      <c r="Q20" s="48" t="str">
        <f>IF(L20="x","Zuschuss darf nur von der Jugend beantragt werden!","")</f>
        <v/>
      </c>
      <c r="R20" s="40"/>
      <c r="S20" s="40"/>
      <c r="T20" s="40"/>
      <c r="U20" s="40"/>
      <c r="V20" s="40"/>
      <c r="W20" s="40"/>
      <c r="AI20" s="17"/>
    </row>
    <row r="21" spans="1:35" ht="15" customHeight="1">
      <c r="A21" s="15"/>
      <c r="F21" s="40" t="str">
        <f>IF(AND(F20="x",L20="x"),"Achtung nur 1 Kreuz setzen! Entweder Jugendgruppe oder Ortsgruppe","")</f>
        <v/>
      </c>
      <c r="AI21" s="17"/>
    </row>
    <row r="22" spans="1:35" ht="15" customHeight="1">
      <c r="A22" s="15"/>
      <c r="AI22" s="17"/>
    </row>
    <row r="23" spans="1:35" ht="15" customHeight="1">
      <c r="A23" s="15"/>
      <c r="B23" s="20" t="s">
        <v>151</v>
      </c>
      <c r="U23" s="161" t="s">
        <v>37</v>
      </c>
      <c r="V23" s="162"/>
      <c r="W23" s="163"/>
      <c r="AI23" s="17"/>
    </row>
    <row r="24" spans="1:35" ht="15" customHeight="1">
      <c r="A24" s="15"/>
      <c r="B24" s="18" t="s">
        <v>22</v>
      </c>
      <c r="E24" s="174" t="s">
        <v>152</v>
      </c>
      <c r="F24" s="175"/>
      <c r="G24" s="175"/>
      <c r="H24" s="175"/>
      <c r="I24" s="175"/>
      <c r="J24" s="175"/>
      <c r="K24" s="175"/>
      <c r="L24" s="175"/>
      <c r="M24" s="175"/>
      <c r="N24" s="175"/>
      <c r="O24" s="175"/>
      <c r="P24" s="175"/>
      <c r="Q24" s="175"/>
      <c r="R24" s="175"/>
      <c r="S24" s="175"/>
      <c r="T24" s="175"/>
      <c r="U24" s="175"/>
      <c r="V24" s="175"/>
      <c r="W24" s="176"/>
      <c r="AI24" s="17"/>
    </row>
    <row r="25" spans="1:35" ht="15" customHeight="1">
      <c r="A25" s="15"/>
      <c r="B25" s="18" t="s">
        <v>23</v>
      </c>
      <c r="E25" s="202" t="s">
        <v>269</v>
      </c>
      <c r="F25" s="203"/>
      <c r="G25" s="203"/>
      <c r="H25" s="203"/>
      <c r="I25" s="203"/>
      <c r="J25" s="203"/>
      <c r="K25" s="203"/>
      <c r="L25" s="203"/>
      <c r="M25" s="203"/>
      <c r="N25" s="203"/>
      <c r="O25" s="203"/>
      <c r="P25" s="203"/>
      <c r="Q25" s="203"/>
      <c r="R25" s="203"/>
      <c r="S25" s="203"/>
      <c r="T25" s="203"/>
      <c r="U25" s="203"/>
      <c r="V25" s="203"/>
      <c r="W25" s="204"/>
      <c r="AI25" s="17"/>
    </row>
    <row r="26" spans="1:35" ht="15" customHeight="1">
      <c r="A26" s="15"/>
      <c r="C26" s="18"/>
      <c r="AI26" s="17"/>
    </row>
    <row r="27" spans="1:35" ht="15" customHeight="1">
      <c r="A27" s="1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4"/>
    </row>
    <row r="28" spans="1:35" ht="15" customHeight="1">
      <c r="A28" s="15"/>
      <c r="B28" s="27" t="s">
        <v>109</v>
      </c>
      <c r="AI28" s="17"/>
    </row>
    <row r="29" spans="1:35" ht="7.5" customHeight="1">
      <c r="A29" s="15"/>
      <c r="AI29" s="17"/>
    </row>
    <row r="30" spans="1:35" ht="15" customHeight="1">
      <c r="A30" s="15"/>
      <c r="B30" s="65" t="s">
        <v>103</v>
      </c>
      <c r="AI30" s="17"/>
    </row>
    <row r="31" spans="1:35" ht="15" customHeight="1">
      <c r="A31" s="15"/>
      <c r="B31" s="212" t="s">
        <v>110</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17"/>
    </row>
    <row r="32" spans="1:35" ht="15" customHeight="1">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40"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40"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40"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40"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40"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40" ht="15" customHeight="1">
      <c r="A38" s="2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29"/>
    </row>
    <row r="39" spans="1:40" ht="15" customHeight="1">
      <c r="A39" s="15"/>
      <c r="AI39" s="17"/>
    </row>
    <row r="40" spans="1:40" ht="15" customHeight="1">
      <c r="A40" s="15"/>
      <c r="B40" s="27" t="s">
        <v>24</v>
      </c>
      <c r="U40" s="161" t="s">
        <v>37</v>
      </c>
      <c r="V40" s="162"/>
      <c r="W40" s="163"/>
      <c r="AI40" s="17"/>
    </row>
    <row r="41" spans="1:40" ht="7.5" customHeight="1">
      <c r="A41" s="15"/>
      <c r="D41" s="18"/>
      <c r="AI41" s="17"/>
    </row>
    <row r="42" spans="1:40" ht="15" customHeight="1">
      <c r="A42" s="15"/>
      <c r="B42" s="18" t="s">
        <v>108</v>
      </c>
      <c r="D42" s="18"/>
      <c r="H42" s="7"/>
      <c r="O42" s="174" t="s">
        <v>152</v>
      </c>
      <c r="P42" s="175"/>
      <c r="Q42" s="175"/>
      <c r="R42" s="175"/>
      <c r="S42" s="175"/>
      <c r="T42" s="175"/>
      <c r="U42" s="175"/>
      <c r="V42" s="175"/>
      <c r="W42" s="175"/>
      <c r="X42" s="175"/>
      <c r="Y42" s="175"/>
      <c r="Z42" s="175"/>
      <c r="AA42" s="175"/>
      <c r="AB42" s="175"/>
      <c r="AC42" s="175"/>
      <c r="AD42" s="175"/>
      <c r="AE42" s="175"/>
      <c r="AF42" s="175"/>
      <c r="AG42" s="175"/>
      <c r="AH42" s="176"/>
      <c r="AI42" s="17"/>
    </row>
    <row r="43" spans="1:40" ht="15" customHeight="1">
      <c r="A43" s="15"/>
      <c r="B43" s="18" t="s">
        <v>105</v>
      </c>
      <c r="D43" s="18"/>
      <c r="H43" s="7"/>
      <c r="O43" s="174"/>
      <c r="P43" s="175"/>
      <c r="Q43" s="175"/>
      <c r="R43" s="175"/>
      <c r="S43" s="175"/>
      <c r="T43" s="175"/>
      <c r="U43" s="175"/>
      <c r="V43" s="175"/>
      <c r="W43" s="175"/>
      <c r="X43" s="175"/>
      <c r="Y43" s="175"/>
      <c r="Z43" s="175"/>
      <c r="AA43" s="175"/>
      <c r="AB43" s="175"/>
      <c r="AC43" s="175"/>
      <c r="AD43" s="175"/>
      <c r="AE43" s="175"/>
      <c r="AF43" s="175"/>
      <c r="AG43" s="175"/>
      <c r="AH43" s="176"/>
      <c r="AI43" s="17"/>
      <c r="AN43" s="10"/>
    </row>
    <row r="44" spans="1:40" ht="15" customHeight="1">
      <c r="A44" s="15"/>
      <c r="B44" s="18" t="s">
        <v>106</v>
      </c>
      <c r="O44" s="174"/>
      <c r="P44" s="175"/>
      <c r="Q44" s="175"/>
      <c r="R44" s="175"/>
      <c r="S44" s="175"/>
      <c r="T44" s="175"/>
      <c r="U44" s="175"/>
      <c r="V44" s="175"/>
      <c r="W44" s="175"/>
      <c r="X44" s="175"/>
      <c r="Y44" s="175"/>
      <c r="Z44" s="175"/>
      <c r="AA44" s="175"/>
      <c r="AB44" s="175"/>
      <c r="AC44" s="175"/>
      <c r="AD44" s="175"/>
      <c r="AE44" s="175"/>
      <c r="AF44" s="175"/>
      <c r="AG44" s="175"/>
      <c r="AH44" s="176"/>
      <c r="AI44" s="17"/>
      <c r="AN44" s="10"/>
    </row>
    <row r="45" spans="1:40" ht="15" customHeight="1">
      <c r="A45" s="15"/>
      <c r="B45" s="18" t="s">
        <v>111</v>
      </c>
      <c r="O45" s="282"/>
      <c r="P45" s="283"/>
      <c r="Q45" s="283"/>
      <c r="R45" s="283"/>
      <c r="S45" s="283"/>
      <c r="T45" s="283"/>
      <c r="U45" s="283"/>
      <c r="V45" s="283"/>
      <c r="W45" s="283"/>
      <c r="X45" s="283"/>
      <c r="Y45" s="283"/>
      <c r="Z45" s="283"/>
      <c r="AA45" s="283"/>
      <c r="AB45" s="283"/>
      <c r="AC45" s="283"/>
      <c r="AD45" s="283"/>
      <c r="AE45" s="283"/>
      <c r="AF45" s="283"/>
      <c r="AG45" s="283"/>
      <c r="AH45" s="284"/>
      <c r="AI45" s="17"/>
      <c r="AN45" s="10"/>
    </row>
    <row r="46" spans="1:40" ht="15" customHeight="1">
      <c r="A46" s="15"/>
      <c r="B46" s="18" t="s">
        <v>107</v>
      </c>
      <c r="O46" s="174"/>
      <c r="P46" s="175"/>
      <c r="Q46" s="175"/>
      <c r="R46" s="175"/>
      <c r="S46" s="175"/>
      <c r="T46" s="175"/>
      <c r="U46" s="175"/>
      <c r="V46" s="175"/>
      <c r="W46" s="175"/>
      <c r="X46" s="175"/>
      <c r="Y46" s="175"/>
      <c r="Z46" s="175"/>
      <c r="AA46" s="175"/>
      <c r="AB46" s="175"/>
      <c r="AC46" s="175"/>
      <c r="AD46" s="175"/>
      <c r="AE46" s="175"/>
      <c r="AF46" s="175"/>
      <c r="AG46" s="175"/>
      <c r="AH46" s="176"/>
      <c r="AI46" s="17"/>
    </row>
    <row r="47" spans="1:40" ht="15" customHeight="1">
      <c r="A47" s="15"/>
      <c r="B47" s="18" t="s">
        <v>16</v>
      </c>
      <c r="N47" s="35" t="s">
        <v>1</v>
      </c>
      <c r="O47" s="195"/>
      <c r="P47" s="274"/>
      <c r="Q47" s="274"/>
      <c r="R47" s="275"/>
      <c r="S47" s="196" t="str">
        <f>IF(OR(O47="",O48=""),"",CONCATENATE((O48-O47+1)," Tag(e)"))</f>
        <v/>
      </c>
      <c r="T47" s="197"/>
      <c r="U47" s="198"/>
      <c r="V47" s="276" t="str">
        <f>IF((I17-O48)&gt;42,"Zuschuss wurde später als 6 Wochen nach Veranstaltungsende eingereicht und kann daher nur durch Mehrheitsbeschluss durch den Bezirksjugendvorstand ausbezahlt werden","")</f>
        <v/>
      </c>
      <c r="W47" s="277"/>
      <c r="X47" s="277"/>
      <c r="Y47" s="277"/>
      <c r="Z47" s="277"/>
      <c r="AA47" s="277"/>
      <c r="AB47" s="277"/>
      <c r="AC47" s="277"/>
      <c r="AD47" s="277"/>
      <c r="AE47" s="277"/>
      <c r="AF47" s="277"/>
      <c r="AG47" s="277"/>
      <c r="AH47" s="278"/>
      <c r="AI47" s="17"/>
    </row>
    <row r="48" spans="1:40" ht="15" customHeight="1">
      <c r="A48" s="15"/>
      <c r="B48" s="18"/>
      <c r="N48" s="35" t="s">
        <v>2</v>
      </c>
      <c r="O48" s="195"/>
      <c r="P48" s="274"/>
      <c r="Q48" s="274"/>
      <c r="R48" s="275"/>
      <c r="S48" s="199"/>
      <c r="T48" s="200"/>
      <c r="U48" s="201"/>
      <c r="V48" s="279"/>
      <c r="W48" s="280"/>
      <c r="X48" s="280"/>
      <c r="Y48" s="280"/>
      <c r="Z48" s="280"/>
      <c r="AA48" s="280"/>
      <c r="AB48" s="280"/>
      <c r="AC48" s="280"/>
      <c r="AD48" s="280"/>
      <c r="AE48" s="280"/>
      <c r="AF48" s="280"/>
      <c r="AG48" s="280"/>
      <c r="AH48" s="281"/>
      <c r="AI48" s="17"/>
    </row>
    <row r="49" spans="1:40" ht="15" customHeight="1">
      <c r="A49" s="15"/>
      <c r="B49" s="18"/>
      <c r="Y49" s="66"/>
      <c r="AI49" s="17"/>
    </row>
    <row r="50" spans="1:40" ht="15" customHeight="1">
      <c r="B50" s="268" t="s">
        <v>165</v>
      </c>
      <c r="C50" s="269"/>
      <c r="D50" s="269"/>
      <c r="E50" s="269"/>
      <c r="F50" s="269"/>
      <c r="G50" s="269"/>
      <c r="H50" s="269"/>
      <c r="I50" s="269"/>
      <c r="J50" s="269"/>
      <c r="K50" s="269"/>
      <c r="L50" s="269"/>
      <c r="M50" s="269"/>
      <c r="N50" s="269"/>
      <c r="O50" s="269"/>
      <c r="P50" s="269"/>
      <c r="Q50" s="269"/>
      <c r="R50" s="269"/>
      <c r="S50" s="269"/>
      <c r="T50" s="269"/>
      <c r="U50" s="269"/>
      <c r="V50" s="269"/>
      <c r="W50" s="269"/>
      <c r="X50" s="270"/>
      <c r="AA50" s="161" t="s">
        <v>37</v>
      </c>
      <c r="AB50" s="162"/>
      <c r="AC50" s="162"/>
      <c r="AD50" s="162"/>
      <c r="AE50" s="162"/>
      <c r="AF50" s="162"/>
      <c r="AG50" s="162"/>
      <c r="AH50" s="163"/>
      <c r="AI50" s="17"/>
    </row>
    <row r="51" spans="1:40" ht="15" customHeight="1">
      <c r="B51" s="271" t="str">
        <f>IF(AND(O42&lt;&gt;0,O43&lt;&gt;0,O44&lt;&gt;0,O45&lt;&gt;0,O46&lt;&gt;0,L20&lt;&gt;"x",F20="x",I17-O48&lt;=42,O47&lt;&gt;0,O48&lt;&gt;0),"Bedingungen sind erfüllt, Antrag kann eingereicht werden!",IF(AND(O42&lt;&gt;0,O43&lt;&gt;0,O44&lt;&gt;0,O45&lt;&gt;0,O46&lt;&gt;0,L20&lt;&gt;"x",F20="x",I17-O48&gt;42,O47&lt;&gt;0,O48&lt;&gt;0),"Bedingungen sind teilweise erfüllt (6-Wochen-Frist abgelaufen), Antrag kann trotzdem eingereicht werden!","Bedingungen sind nicht erfüllt, Zuschuss kann nicht beantragt werden!"))</f>
        <v>Bedingungen sind nicht erfüllt, Zuschuss kann nicht beantragt werden!</v>
      </c>
      <c r="C51" s="272"/>
      <c r="D51" s="272"/>
      <c r="E51" s="272"/>
      <c r="F51" s="272"/>
      <c r="G51" s="272"/>
      <c r="H51" s="272"/>
      <c r="I51" s="272"/>
      <c r="J51" s="272"/>
      <c r="K51" s="272"/>
      <c r="L51" s="272"/>
      <c r="M51" s="272"/>
      <c r="N51" s="272"/>
      <c r="O51" s="272"/>
      <c r="P51" s="272"/>
      <c r="Q51" s="272"/>
      <c r="R51" s="272"/>
      <c r="S51" s="272"/>
      <c r="T51" s="272"/>
      <c r="U51" s="272"/>
      <c r="V51" s="272"/>
      <c r="W51" s="272"/>
      <c r="X51" s="273"/>
      <c r="AA51" s="222" t="s">
        <v>47</v>
      </c>
      <c r="AB51" s="223"/>
      <c r="AC51" s="223"/>
      <c r="AD51" s="224"/>
      <c r="AE51" s="262">
        <f>IF(O45&lt;50,O45,50)</f>
        <v>0</v>
      </c>
      <c r="AF51" s="263"/>
      <c r="AG51" s="263"/>
      <c r="AH51" s="264"/>
      <c r="AI51" s="17"/>
      <c r="AN51" s="10"/>
    </row>
    <row r="52" spans="1:40" ht="15" customHeight="1">
      <c r="B52" s="168"/>
      <c r="C52" s="169"/>
      <c r="D52" s="169"/>
      <c r="E52" s="169"/>
      <c r="F52" s="169"/>
      <c r="G52" s="169"/>
      <c r="H52" s="169"/>
      <c r="I52" s="169"/>
      <c r="J52" s="169"/>
      <c r="K52" s="169"/>
      <c r="L52" s="169"/>
      <c r="M52" s="169"/>
      <c r="N52" s="169"/>
      <c r="O52" s="169"/>
      <c r="P52" s="169"/>
      <c r="Q52" s="169"/>
      <c r="R52" s="169"/>
      <c r="S52" s="169"/>
      <c r="T52" s="169"/>
      <c r="U52" s="169"/>
      <c r="V52" s="169"/>
      <c r="W52" s="169"/>
      <c r="X52" s="170"/>
      <c r="AA52" s="225"/>
      <c r="AB52" s="226"/>
      <c r="AC52" s="226"/>
      <c r="AD52" s="227"/>
      <c r="AE52" s="265"/>
      <c r="AF52" s="266"/>
      <c r="AG52" s="266"/>
      <c r="AH52" s="267"/>
      <c r="AI52" s="17"/>
    </row>
    <row r="53" spans="1:40" ht="15" customHeight="1">
      <c r="AI53" s="17"/>
    </row>
    <row r="54" spans="1:40" ht="15" customHeight="1">
      <c r="AI54" s="17"/>
    </row>
    <row r="55" spans="1:40" ht="15" customHeight="1">
      <c r="A55" s="1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4"/>
    </row>
    <row r="56" spans="1:40" ht="15" customHeight="1">
      <c r="A56" s="15"/>
      <c r="B56" s="27" t="s">
        <v>116</v>
      </c>
      <c r="F56" s="10"/>
      <c r="G56" s="10"/>
      <c r="H56" s="10"/>
      <c r="I56" s="10"/>
      <c r="AI56" s="17"/>
    </row>
    <row r="57" spans="1:40" ht="7.5" customHeight="1">
      <c r="A57" s="15"/>
      <c r="B57" s="18"/>
      <c r="AI57" s="17"/>
    </row>
    <row r="58" spans="1:40" ht="15" customHeight="1">
      <c r="A58" s="15"/>
      <c r="B58" s="139"/>
      <c r="C58" s="18" t="s">
        <v>43</v>
      </c>
      <c r="AI58" s="17"/>
    </row>
    <row r="59" spans="1:40" ht="15" customHeight="1">
      <c r="A59" s="15"/>
      <c r="B59" s="30"/>
      <c r="C59" s="18" t="s">
        <v>56</v>
      </c>
      <c r="AI59" s="17"/>
    </row>
    <row r="60" spans="1:40" ht="15" customHeight="1">
      <c r="A60" s="15"/>
      <c r="B60" s="139"/>
      <c r="C60" s="18" t="s">
        <v>164</v>
      </c>
      <c r="AI60" s="17"/>
    </row>
    <row r="61" spans="1:40" ht="15" customHeight="1">
      <c r="A61" s="15"/>
      <c r="B61" s="139"/>
      <c r="C61" s="18" t="s">
        <v>217</v>
      </c>
      <c r="AI61" s="17"/>
    </row>
    <row r="62" spans="1:40" ht="15" customHeight="1">
      <c r="A62" s="15"/>
      <c r="B62" s="97" t="str">
        <f>IF(OR(B58&lt;&gt;"x",B60&lt;&gt;"x",B61&lt;&gt;"x"),"↑","")</f>
        <v>↑</v>
      </c>
      <c r="C62" s="60" t="str">
        <f>IF(B62="","","Hinweis: bitte noch alles ankreuzen!!")</f>
        <v>Hinweis: bitte noch alles ankreuzen!!</v>
      </c>
      <c r="AI62" s="17"/>
    </row>
    <row r="63" spans="1:40" ht="15" customHeight="1">
      <c r="A63" s="15"/>
      <c r="AI63" s="17"/>
    </row>
    <row r="64" spans="1:40" ht="15" customHeight="1">
      <c r="A64" s="15"/>
      <c r="T64" s="18" t="s">
        <v>148</v>
      </c>
      <c r="AI64" s="17"/>
    </row>
    <row r="65" spans="1:35" ht="15" customHeight="1">
      <c r="A65" s="15"/>
      <c r="C65" s="18" t="s">
        <v>19</v>
      </c>
      <c r="D65" s="18"/>
      <c r="G65" s="174" t="s">
        <v>194</v>
      </c>
      <c r="H65" s="175"/>
      <c r="I65" s="175"/>
      <c r="J65" s="175"/>
      <c r="K65" s="175"/>
      <c r="L65" s="175"/>
      <c r="M65" s="175"/>
      <c r="N65" s="176"/>
      <c r="O65" s="185" t="s">
        <v>99</v>
      </c>
      <c r="P65" s="186"/>
      <c r="Q65" s="186"/>
      <c r="R65" s="187"/>
      <c r="T65" s="174" t="s">
        <v>153</v>
      </c>
      <c r="U65" s="175"/>
      <c r="V65" s="175"/>
      <c r="W65" s="175"/>
      <c r="X65" s="175"/>
      <c r="Y65" s="175"/>
      <c r="Z65" s="175"/>
      <c r="AA65" s="175"/>
      <c r="AB65" s="175"/>
      <c r="AC65" s="175"/>
      <c r="AD65" s="175"/>
      <c r="AE65" s="175"/>
      <c r="AF65" s="175"/>
      <c r="AG65" s="175"/>
      <c r="AH65" s="176"/>
      <c r="AI65" s="17"/>
    </row>
    <row r="66" spans="1:35" ht="15" customHeight="1">
      <c r="A66" s="15"/>
      <c r="AI66" s="17"/>
    </row>
    <row r="67" spans="1:35" ht="15" customHeight="1">
      <c r="A67" s="15"/>
      <c r="T67" s="18" t="s">
        <v>88</v>
      </c>
      <c r="AI67" s="17"/>
    </row>
    <row r="68" spans="1:35" ht="15" customHeight="1">
      <c r="A68" s="15"/>
      <c r="C68" s="18" t="s">
        <v>20</v>
      </c>
      <c r="D68" s="18"/>
      <c r="G68" s="9"/>
      <c r="H68" s="9"/>
      <c r="I68" s="9"/>
      <c r="J68" s="9"/>
      <c r="K68" s="9"/>
      <c r="L68" s="9"/>
      <c r="M68" s="9"/>
      <c r="N68" s="9"/>
      <c r="O68" s="9"/>
      <c r="P68" s="9"/>
      <c r="Q68" s="9"/>
      <c r="R68" s="9"/>
      <c r="T68" s="174" t="s">
        <v>174</v>
      </c>
      <c r="U68" s="175"/>
      <c r="V68" s="175"/>
      <c r="W68" s="175"/>
      <c r="X68" s="175"/>
      <c r="Y68" s="175"/>
      <c r="Z68" s="175"/>
      <c r="AA68" s="175"/>
      <c r="AB68" s="175"/>
      <c r="AC68" s="175"/>
      <c r="AD68" s="175"/>
      <c r="AE68" s="175"/>
      <c r="AF68" s="175"/>
      <c r="AG68" s="175"/>
      <c r="AH68" s="176"/>
      <c r="AI68" s="17"/>
    </row>
    <row r="69" spans="1:35" ht="15" customHeight="1">
      <c r="A69" s="15"/>
      <c r="G69" s="10" t="s">
        <v>114</v>
      </c>
      <c r="AI69" s="17"/>
    </row>
    <row r="70" spans="1:35" ht="15" customHeight="1">
      <c r="A70" s="15"/>
      <c r="AI70" s="17"/>
    </row>
    <row r="71" spans="1:35" ht="15" customHeight="1">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4"/>
    </row>
    <row r="72" spans="1:35" ht="15" customHeight="1">
      <c r="A72" s="181" t="s">
        <v>46</v>
      </c>
      <c r="B72" s="182"/>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3"/>
    </row>
    <row r="73" spans="1:35" ht="15" customHeight="1">
      <c r="A73" s="15"/>
      <c r="AI73" s="17"/>
    </row>
    <row r="74" spans="1:35" ht="15" customHeight="1">
      <c r="A74" s="15"/>
      <c r="B74" s="11"/>
      <c r="C74" s="46"/>
      <c r="D74" s="13"/>
      <c r="E74" s="13"/>
      <c r="F74" s="13"/>
      <c r="G74" s="13"/>
      <c r="H74" s="13"/>
      <c r="I74" s="13"/>
      <c r="J74" s="13"/>
      <c r="K74" s="13"/>
      <c r="L74" s="13"/>
      <c r="M74" s="13"/>
      <c r="N74" s="13"/>
      <c r="O74" s="13"/>
      <c r="P74" s="13"/>
      <c r="Q74" s="13"/>
      <c r="R74" s="13"/>
      <c r="S74" s="13"/>
      <c r="T74" s="13"/>
      <c r="U74" s="13"/>
      <c r="V74" s="13"/>
      <c r="W74" s="13"/>
      <c r="X74" s="14"/>
      <c r="Z74" s="71"/>
      <c r="AA74" s="72"/>
      <c r="AB74" s="72"/>
      <c r="AC74" s="72"/>
      <c r="AD74" s="72"/>
      <c r="AE74" s="72"/>
      <c r="AF74" s="72"/>
      <c r="AG74" s="72"/>
      <c r="AH74" s="73"/>
      <c r="AI74" s="17"/>
    </row>
    <row r="75" spans="1:35" ht="15" customHeight="1">
      <c r="A75" s="15"/>
      <c r="B75" s="15"/>
      <c r="C75" s="62" t="s">
        <v>92</v>
      </c>
      <c r="X75" s="17"/>
      <c r="Z75" s="74"/>
      <c r="AA75" s="62" t="s">
        <v>126</v>
      </c>
      <c r="AB75" s="10"/>
      <c r="AC75" s="10"/>
      <c r="AD75" s="10"/>
      <c r="AE75" s="10"/>
      <c r="AF75" s="10"/>
      <c r="AG75" s="10"/>
      <c r="AH75" s="122"/>
      <c r="AI75" s="122"/>
    </row>
    <row r="76" spans="1:35" ht="15" customHeight="1">
      <c r="A76" s="15"/>
      <c r="B76" s="15"/>
      <c r="C76" s="8"/>
      <c r="X76" s="17"/>
      <c r="Z76" s="74"/>
      <c r="AA76" s="10"/>
      <c r="AB76" s="10"/>
      <c r="AC76" s="10"/>
      <c r="AD76" s="10"/>
      <c r="AE76" s="10"/>
      <c r="AF76" s="10"/>
      <c r="AG76" s="10"/>
      <c r="AH76" s="122"/>
      <c r="AI76" s="122"/>
    </row>
    <row r="77" spans="1:35" ht="15" customHeight="1">
      <c r="A77" s="15"/>
      <c r="B77" s="15"/>
      <c r="C77" s="24" t="s">
        <v>44</v>
      </c>
      <c r="I77" s="9"/>
      <c r="J77" s="9"/>
      <c r="K77" s="9"/>
      <c r="L77" s="9"/>
      <c r="M77" s="9"/>
      <c r="N77" s="9"/>
      <c r="O77" s="9"/>
      <c r="P77" s="9"/>
      <c r="Q77" s="9"/>
      <c r="R77" s="9"/>
      <c r="S77" s="9"/>
      <c r="X77" s="17"/>
      <c r="Z77" s="74"/>
      <c r="AA77" s="123"/>
      <c r="AB77" s="126" t="s">
        <v>185</v>
      </c>
      <c r="AC77" s="126"/>
      <c r="AD77" s="126"/>
      <c r="AE77" s="126"/>
      <c r="AF77" s="126"/>
      <c r="AG77" s="126"/>
      <c r="AH77" s="127"/>
      <c r="AI77" s="122"/>
    </row>
    <row r="78" spans="1:35" ht="15" customHeight="1">
      <c r="A78" s="15"/>
      <c r="B78" s="15"/>
      <c r="C78" s="8"/>
      <c r="X78" s="17"/>
      <c r="Z78" s="74"/>
      <c r="AA78" s="10"/>
      <c r="AB78" s="126"/>
      <c r="AC78" s="126"/>
      <c r="AD78" s="126"/>
      <c r="AE78" s="126"/>
      <c r="AF78" s="126"/>
      <c r="AG78" s="126"/>
      <c r="AH78" s="127"/>
      <c r="AI78" s="122"/>
    </row>
    <row r="79" spans="1:35" ht="15" customHeight="1">
      <c r="A79" s="15"/>
      <c r="B79" s="15"/>
      <c r="C79" s="8"/>
      <c r="X79" s="17"/>
      <c r="Z79" s="74"/>
      <c r="AA79" s="123"/>
      <c r="AB79" s="184" t="s">
        <v>176</v>
      </c>
      <c r="AC79" s="184"/>
      <c r="AD79" s="184"/>
      <c r="AE79" s="184"/>
      <c r="AF79" s="184"/>
      <c r="AG79" s="184"/>
      <c r="AH79" s="285"/>
      <c r="AI79" s="122"/>
    </row>
    <row r="80" spans="1:35" ht="15" customHeight="1">
      <c r="A80" s="15"/>
      <c r="B80" s="15"/>
      <c r="C80" s="24" t="s">
        <v>19</v>
      </c>
      <c r="D80" s="18"/>
      <c r="G80" s="9"/>
      <c r="H80" s="9"/>
      <c r="I80" s="9"/>
      <c r="J80" s="9"/>
      <c r="K80" s="9"/>
      <c r="L80" s="9"/>
      <c r="M80" s="9"/>
      <c r="N80" s="9"/>
      <c r="O80" s="9"/>
      <c r="P80" s="9"/>
      <c r="Q80" s="9"/>
      <c r="R80" s="9"/>
      <c r="S80" s="9"/>
      <c r="X80" s="17"/>
      <c r="Z80" s="74"/>
      <c r="AA80" s="10"/>
      <c r="AB80" s="184"/>
      <c r="AC80" s="184"/>
      <c r="AD80" s="184"/>
      <c r="AE80" s="184"/>
      <c r="AF80" s="184"/>
      <c r="AG80" s="184"/>
      <c r="AH80" s="285"/>
      <c r="AI80" s="122"/>
    </row>
    <row r="81" spans="1:35" ht="15" customHeight="1">
      <c r="A81" s="15"/>
      <c r="B81" s="15"/>
      <c r="C81" s="8"/>
      <c r="X81" s="17"/>
      <c r="Z81" s="74"/>
      <c r="AA81" s="123"/>
      <c r="AB81" s="184" t="s">
        <v>195</v>
      </c>
      <c r="AC81" s="184"/>
      <c r="AD81" s="184"/>
      <c r="AE81" s="184"/>
      <c r="AF81" s="184"/>
      <c r="AG81" s="184"/>
      <c r="AH81" s="285"/>
      <c r="AI81" s="122"/>
    </row>
    <row r="82" spans="1:35" ht="15" customHeight="1">
      <c r="A82" s="15"/>
      <c r="B82" s="15"/>
      <c r="C82" s="8"/>
      <c r="X82" s="17"/>
      <c r="Z82" s="74"/>
      <c r="AA82" s="10"/>
      <c r="AB82" s="184"/>
      <c r="AC82" s="184"/>
      <c r="AD82" s="184"/>
      <c r="AE82" s="184"/>
      <c r="AF82" s="184"/>
      <c r="AG82" s="184"/>
      <c r="AH82" s="285"/>
      <c r="AI82" s="122"/>
    </row>
    <row r="83" spans="1:35" ht="15" customHeight="1">
      <c r="A83" s="15"/>
      <c r="B83" s="15"/>
      <c r="C83" s="24" t="s">
        <v>20</v>
      </c>
      <c r="D83" s="18"/>
      <c r="G83" s="9"/>
      <c r="H83" s="9"/>
      <c r="I83" s="9"/>
      <c r="J83" s="9"/>
      <c r="K83" s="9"/>
      <c r="L83" s="9"/>
      <c r="M83" s="9"/>
      <c r="N83" s="9"/>
      <c r="O83" s="9"/>
      <c r="P83" s="9"/>
      <c r="Q83" s="9"/>
      <c r="R83" s="9"/>
      <c r="S83" s="9"/>
      <c r="X83" s="17"/>
      <c r="Z83" s="76"/>
      <c r="AA83" s="66"/>
      <c r="AB83" s="66"/>
      <c r="AC83" s="66"/>
      <c r="AD83" s="66"/>
      <c r="AE83" s="66"/>
      <c r="AF83" s="66"/>
      <c r="AG83" s="66"/>
      <c r="AH83" s="75"/>
      <c r="AI83" s="17"/>
    </row>
    <row r="84" spans="1:35" ht="15" customHeight="1">
      <c r="A84" s="15"/>
      <c r="B84" s="28"/>
      <c r="C84" s="9"/>
      <c r="D84" s="9"/>
      <c r="E84" s="9"/>
      <c r="F84" s="9"/>
      <c r="G84" s="63" t="s">
        <v>115</v>
      </c>
      <c r="H84" s="9"/>
      <c r="I84" s="9"/>
      <c r="J84" s="9"/>
      <c r="K84" s="9"/>
      <c r="L84" s="9"/>
      <c r="M84" s="9"/>
      <c r="N84" s="9"/>
      <c r="O84" s="9"/>
      <c r="P84" s="9"/>
      <c r="Q84" s="9"/>
      <c r="R84" s="9"/>
      <c r="S84" s="9"/>
      <c r="T84" s="9"/>
      <c r="U84" s="9"/>
      <c r="V84" s="9"/>
      <c r="W84" s="9"/>
      <c r="X84" s="29"/>
      <c r="Z84" s="77"/>
      <c r="AA84" s="78"/>
      <c r="AB84" s="78"/>
      <c r="AC84" s="78"/>
      <c r="AD84" s="78"/>
      <c r="AE84" s="78"/>
      <c r="AF84" s="78"/>
      <c r="AG84" s="78"/>
      <c r="AH84" s="79"/>
      <c r="AI84" s="17"/>
    </row>
    <row r="85" spans="1:35" ht="15" customHeight="1">
      <c r="A85" s="2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29"/>
    </row>
    <row r="88" spans="1:35" ht="15" customHeight="1">
      <c r="G88" s="61" t="s">
        <v>255</v>
      </c>
      <c r="K88" s="171" t="s">
        <v>102</v>
      </c>
      <c r="L88" s="172"/>
      <c r="M88" s="172"/>
      <c r="N88" s="172"/>
      <c r="O88" s="172"/>
      <c r="P88" s="172"/>
      <c r="Q88" s="172"/>
      <c r="R88" s="172"/>
      <c r="S88" s="172"/>
      <c r="T88" s="172"/>
      <c r="U88" s="172"/>
      <c r="V88" s="173"/>
    </row>
  </sheetData>
  <sheetProtection algorithmName="SHA-512" hashValue="Nev2HzLtiTfNO02cN4+LLYH0lOMsYKgziISUL32CMPwx+wSMxcncYKh5y1pz9olgOfJFQCC+rHg9nR0Fzk7I9Q==" saltValue="RLWwqAL3iWlQz41/gm+QKw==" spinCount="100000" sheet="1" objects="1" scenarios="1" formatCells="0" formatRows="0" insertRows="0" deleteRows="0" selectLockedCells="1"/>
  <mergeCells count="31">
    <mergeCell ref="U18:W18"/>
    <mergeCell ref="F19:W19"/>
    <mergeCell ref="T68:AH68"/>
    <mergeCell ref="A72:AI72"/>
    <mergeCell ref="K88:V88"/>
    <mergeCell ref="O42:AH42"/>
    <mergeCell ref="O43:AH43"/>
    <mergeCell ref="O44:AH44"/>
    <mergeCell ref="O45:AH45"/>
    <mergeCell ref="O46:AH46"/>
    <mergeCell ref="AB79:AH80"/>
    <mergeCell ref="AB81:AH82"/>
    <mergeCell ref="O65:R65"/>
    <mergeCell ref="G65:N65"/>
    <mergeCell ref="T65:AH65"/>
    <mergeCell ref="I16:L16"/>
    <mergeCell ref="I17:L17"/>
    <mergeCell ref="AA50:AH50"/>
    <mergeCell ref="AA51:AD52"/>
    <mergeCell ref="AE51:AH52"/>
    <mergeCell ref="B50:X50"/>
    <mergeCell ref="B51:X52"/>
    <mergeCell ref="O47:R47"/>
    <mergeCell ref="O48:R48"/>
    <mergeCell ref="S47:U48"/>
    <mergeCell ref="V47:AH48"/>
    <mergeCell ref="B31:AH37"/>
    <mergeCell ref="E24:W24"/>
    <mergeCell ref="E25:W25"/>
    <mergeCell ref="U40:W40"/>
    <mergeCell ref="U23:W23"/>
  </mergeCells>
  <dataValidations count="1">
    <dataValidation type="list" allowBlank="1" showInputMessage="1" showErrorMessage="1" sqref="L20 B60:B61 B58 F20" xr:uid="{42A3134C-20E0-4B26-AC39-28B062918DD3}">
      <formula1>$AO$1</formula1>
    </dataValidation>
  </dataValidations>
  <hyperlinks>
    <hyperlink ref="K88" location="'Übersicht und Anleitung'!A1" display="Zurück zu Seite 1: &quot;Übersicht und Anleitung&quot;" xr:uid="{64EC5866-07C1-4DB0-8FEC-20564EC0FB03}"/>
  </hyperlinks>
  <printOptions horizontalCentered="1"/>
  <pageMargins left="0.23622047244094491" right="0.23622047244094491" top="0.74803149606299213" bottom="0.74803149606299213" header="0.31496062992125984" footer="0.31496062992125984"/>
  <pageSetup paperSize="9" scale="72" orientation="portrait" r:id="rId1"/>
  <rowBreaks count="1" manualBreakCount="1">
    <brk id="70" max="34" man="1"/>
  </rowBreaks>
  <colBreaks count="1" manualBreakCount="1">
    <brk id="3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96D234D-4DC8-4383-980B-E2407E971998}">
          <x14:formula1>
            <xm:f>'Sammlung Drop-Down'!$E$20:$E$21</xm:f>
          </x14:formula1>
          <xm:sqref>O46:AH46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9D37-3DFE-4F12-A6F1-95DB66274F26}">
  <dimension ref="A1:AR88"/>
  <sheetViews>
    <sheetView zoomScaleNormal="100" zoomScaleSheetLayoutView="100" workbookViewId="0">
      <selection activeCell="I17" sqref="I17:L17"/>
    </sheetView>
  </sheetViews>
  <sheetFormatPr baseColWidth="10" defaultColWidth="3.42578125" defaultRowHeight="15" customHeight="1"/>
  <cols>
    <col min="22" max="22" width="5.42578125" customWidth="1"/>
  </cols>
  <sheetData>
    <row r="1" spans="1:44"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R1" s="44" t="s">
        <v>25</v>
      </c>
    </row>
    <row r="2" spans="1:44" ht="7.9" customHeight="1">
      <c r="A2" s="15"/>
      <c r="B2" s="16"/>
      <c r="AI2" s="17"/>
    </row>
    <row r="3" spans="1:44" ht="15" customHeight="1">
      <c r="A3" s="15"/>
      <c r="B3" s="18" t="s">
        <v>21</v>
      </c>
      <c r="AI3" s="17"/>
    </row>
    <row r="4" spans="1:44" ht="7.5" customHeight="1">
      <c r="A4" s="15"/>
      <c r="B4" s="16"/>
      <c r="AI4" s="17"/>
    </row>
    <row r="5" spans="1:44" ht="15" customHeight="1">
      <c r="A5" s="15"/>
      <c r="B5" s="18" t="s">
        <v>5</v>
      </c>
      <c r="AI5" s="17"/>
    </row>
    <row r="6" spans="1:44" ht="15" customHeight="1">
      <c r="A6" s="15"/>
      <c r="B6" s="18" t="s">
        <v>175</v>
      </c>
      <c r="AI6" s="17"/>
    </row>
    <row r="7" spans="1:44" ht="15" customHeight="1">
      <c r="A7" s="15"/>
      <c r="B7" s="18" t="s">
        <v>95</v>
      </c>
      <c r="AI7" s="17"/>
    </row>
    <row r="8" spans="1:44" ht="7.5" customHeight="1">
      <c r="A8" s="15"/>
      <c r="B8" s="18"/>
      <c r="AI8" s="17"/>
    </row>
    <row r="9" spans="1:44" ht="15" customHeight="1">
      <c r="A9" s="15"/>
      <c r="B9" s="18" t="s">
        <v>94</v>
      </c>
      <c r="AI9" s="17"/>
    </row>
    <row r="10" spans="1:44" ht="7.5" customHeight="1">
      <c r="A10" s="15"/>
      <c r="AI10" s="17"/>
    </row>
    <row r="11" spans="1:44">
      <c r="A11" s="15"/>
      <c r="B11" s="18" t="s">
        <v>55</v>
      </c>
      <c r="AA11" t="s">
        <v>6</v>
      </c>
      <c r="AI11" s="17"/>
    </row>
    <row r="12" spans="1:44" ht="15" customHeight="1">
      <c r="A12" s="15"/>
      <c r="U12" s="89"/>
      <c r="V12" s="89"/>
      <c r="W12" s="89"/>
      <c r="AA12" t="s">
        <v>7</v>
      </c>
      <c r="AI12" s="17"/>
    </row>
    <row r="13" spans="1:44" ht="15.75">
      <c r="A13" s="15"/>
      <c r="B13" s="68" t="s">
        <v>104</v>
      </c>
      <c r="C13" s="69"/>
      <c r="D13" s="69"/>
      <c r="E13" s="69"/>
      <c r="F13" s="69"/>
      <c r="G13" s="69"/>
      <c r="H13" s="69"/>
      <c r="I13" s="69"/>
      <c r="J13" s="69"/>
      <c r="K13" s="69"/>
      <c r="L13" s="69"/>
      <c r="M13" s="69"/>
      <c r="N13" s="69"/>
      <c r="O13" s="69"/>
      <c r="P13" s="69"/>
      <c r="Q13" s="69"/>
      <c r="R13" s="69"/>
      <c r="T13" s="90"/>
      <c r="U13" s="91"/>
      <c r="V13" s="91"/>
      <c r="W13" s="91"/>
      <c r="AA13" s="19" t="s">
        <v>8</v>
      </c>
      <c r="AI13" s="17"/>
    </row>
    <row r="14" spans="1:44" ht="21">
      <c r="A14" s="15"/>
      <c r="B14" s="70" t="s">
        <v>118</v>
      </c>
      <c r="C14" s="69"/>
      <c r="D14" s="69"/>
      <c r="E14" s="69"/>
      <c r="F14" s="69"/>
      <c r="G14" s="69"/>
      <c r="H14" s="69"/>
      <c r="I14" s="69"/>
      <c r="J14" s="69"/>
      <c r="K14" s="69"/>
      <c r="L14" s="69"/>
      <c r="M14" s="69"/>
      <c r="N14" s="69"/>
      <c r="O14" s="69"/>
      <c r="P14" s="69"/>
      <c r="Q14" s="69"/>
      <c r="R14" s="69"/>
      <c r="AA14" t="s">
        <v>9</v>
      </c>
      <c r="AI14" s="17"/>
    </row>
    <row r="15" spans="1:44" ht="15" customHeight="1">
      <c r="A15" s="15"/>
      <c r="T15" s="10"/>
      <c r="AA15" t="s">
        <v>10</v>
      </c>
      <c r="AI15" s="17"/>
    </row>
    <row r="16" spans="1:44" ht="15" customHeight="1">
      <c r="A16" s="15"/>
      <c r="I16" s="161" t="s">
        <v>37</v>
      </c>
      <c r="J16" s="162"/>
      <c r="K16" s="162"/>
      <c r="L16" s="163"/>
      <c r="T16" s="10"/>
      <c r="AA16" s="21" t="s">
        <v>96</v>
      </c>
      <c r="AI16" s="17"/>
    </row>
    <row r="17" spans="1:35" ht="15" customHeight="1">
      <c r="A17" s="15"/>
      <c r="B17" s="20" t="s">
        <v>136</v>
      </c>
      <c r="I17" s="192"/>
      <c r="J17" s="193"/>
      <c r="K17" s="193"/>
      <c r="L17" s="194"/>
      <c r="T17" s="10"/>
      <c r="AI17" s="17"/>
    </row>
    <row r="18" spans="1:35" ht="15" customHeight="1">
      <c r="A18" s="15"/>
      <c r="T18" s="10"/>
      <c r="U18" s="161" t="s">
        <v>37</v>
      </c>
      <c r="V18" s="162"/>
      <c r="W18" s="163"/>
      <c r="AI18" s="17"/>
    </row>
    <row r="19" spans="1:35" ht="15" customHeight="1">
      <c r="A19" s="15"/>
      <c r="B19" s="20" t="s">
        <v>11</v>
      </c>
      <c r="D19" s="10"/>
      <c r="E19" s="10"/>
      <c r="F19" s="174" t="s">
        <v>150</v>
      </c>
      <c r="G19" s="175"/>
      <c r="H19" s="175"/>
      <c r="I19" s="175"/>
      <c r="J19" s="175"/>
      <c r="K19" s="175"/>
      <c r="L19" s="175"/>
      <c r="M19" s="175"/>
      <c r="N19" s="175"/>
      <c r="O19" s="175"/>
      <c r="P19" s="175"/>
      <c r="Q19" s="175"/>
      <c r="R19" s="175"/>
      <c r="S19" s="175"/>
      <c r="T19" s="175"/>
      <c r="U19" s="175"/>
      <c r="V19" s="175"/>
      <c r="W19" s="176"/>
      <c r="AI19" s="17"/>
    </row>
    <row r="20" spans="1:35" ht="15" customHeight="1">
      <c r="A20" s="15"/>
      <c r="F20" s="139"/>
      <c r="G20" s="10" t="s">
        <v>12</v>
      </c>
      <c r="L20" s="139"/>
      <c r="M20" s="10" t="s">
        <v>13</v>
      </c>
      <c r="Q20" s="40" t="str">
        <f>IF(AND(F20="x",L20="x"),"Achtung nur 1 Kreuz setzen!","")</f>
        <v/>
      </c>
      <c r="R20" s="40"/>
      <c r="S20" s="40"/>
      <c r="T20" s="40"/>
      <c r="U20" s="40"/>
      <c r="V20" s="40"/>
      <c r="W20" s="40"/>
      <c r="AI20" s="17"/>
    </row>
    <row r="21" spans="1:35" ht="15" customHeight="1">
      <c r="A21" s="15"/>
      <c r="AI21" s="17"/>
    </row>
    <row r="22" spans="1:35" ht="15" customHeight="1">
      <c r="A22" s="15"/>
      <c r="AI22" s="17"/>
    </row>
    <row r="23" spans="1:35" ht="15" customHeight="1">
      <c r="A23" s="15"/>
      <c r="B23" s="20" t="s">
        <v>151</v>
      </c>
      <c r="U23" s="161" t="s">
        <v>37</v>
      </c>
      <c r="V23" s="162"/>
      <c r="W23" s="163"/>
      <c r="AI23" s="17"/>
    </row>
    <row r="24" spans="1:35" ht="15" customHeight="1">
      <c r="A24" s="15"/>
      <c r="B24" s="18" t="s">
        <v>22</v>
      </c>
      <c r="E24" s="174" t="s">
        <v>152</v>
      </c>
      <c r="F24" s="175"/>
      <c r="G24" s="175"/>
      <c r="H24" s="175"/>
      <c r="I24" s="175"/>
      <c r="J24" s="175"/>
      <c r="K24" s="175"/>
      <c r="L24" s="175"/>
      <c r="M24" s="175"/>
      <c r="N24" s="175"/>
      <c r="O24" s="175"/>
      <c r="P24" s="175"/>
      <c r="Q24" s="175"/>
      <c r="R24" s="175"/>
      <c r="S24" s="175"/>
      <c r="T24" s="175"/>
      <c r="U24" s="175"/>
      <c r="V24" s="175"/>
      <c r="W24" s="176"/>
      <c r="AI24" s="17"/>
    </row>
    <row r="25" spans="1:35" ht="15" customHeight="1">
      <c r="A25" s="15"/>
      <c r="B25" s="18" t="s">
        <v>23</v>
      </c>
      <c r="E25" s="202" t="s">
        <v>269</v>
      </c>
      <c r="F25" s="203"/>
      <c r="G25" s="203"/>
      <c r="H25" s="203"/>
      <c r="I25" s="203"/>
      <c r="J25" s="203"/>
      <c r="K25" s="203"/>
      <c r="L25" s="203"/>
      <c r="M25" s="203"/>
      <c r="N25" s="203"/>
      <c r="O25" s="203"/>
      <c r="P25" s="203"/>
      <c r="Q25" s="203"/>
      <c r="R25" s="203"/>
      <c r="S25" s="203"/>
      <c r="T25" s="203"/>
      <c r="U25" s="203"/>
      <c r="V25" s="203"/>
      <c r="W25" s="204"/>
      <c r="AI25" s="17"/>
    </row>
    <row r="26" spans="1:35" ht="15" customHeight="1">
      <c r="A26" s="15"/>
      <c r="C26" s="18"/>
      <c r="AI26" s="17"/>
    </row>
    <row r="27" spans="1:35" ht="15" customHeight="1">
      <c r="A27" s="1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4"/>
    </row>
    <row r="28" spans="1:35" ht="15" customHeight="1">
      <c r="A28" s="15"/>
      <c r="B28" s="20" t="s">
        <v>109</v>
      </c>
      <c r="AI28" s="17"/>
    </row>
    <row r="29" spans="1:35" ht="7.5" customHeight="1">
      <c r="A29" s="15"/>
      <c r="AI29" s="17"/>
    </row>
    <row r="30" spans="1:35" ht="15" customHeight="1">
      <c r="A30" s="15"/>
      <c r="B30" s="65" t="s">
        <v>117</v>
      </c>
      <c r="AI30" s="17"/>
    </row>
    <row r="31" spans="1:35" ht="15" customHeight="1">
      <c r="A31" s="15"/>
      <c r="B31" s="212" t="s">
        <v>125</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17"/>
    </row>
    <row r="32" spans="1:35" ht="15" customHeight="1">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41"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41"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41"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41"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41"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41" ht="15" customHeight="1">
      <c r="A38" s="2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29"/>
    </row>
    <row r="39" spans="1:41" ht="15" customHeight="1">
      <c r="A39" s="15"/>
      <c r="AI39" s="17"/>
    </row>
    <row r="40" spans="1:41" ht="15" customHeight="1">
      <c r="A40" s="15"/>
      <c r="B40" s="20" t="s">
        <v>142</v>
      </c>
      <c r="V40" s="161" t="s">
        <v>37</v>
      </c>
      <c r="W40" s="162"/>
      <c r="X40" s="162"/>
      <c r="Y40" s="163"/>
      <c r="AI40" s="17"/>
    </row>
    <row r="41" spans="1:41" ht="7.5" customHeight="1">
      <c r="A41" s="15"/>
      <c r="B41" s="18"/>
      <c r="D41" s="18"/>
      <c r="AI41" s="17"/>
    </row>
    <row r="42" spans="1:41" ht="15" customHeight="1">
      <c r="A42" s="15"/>
      <c r="B42" s="18" t="s">
        <v>120</v>
      </c>
      <c r="D42" s="18"/>
      <c r="H42" s="7"/>
      <c r="O42" s="174"/>
      <c r="P42" s="175"/>
      <c r="Q42" s="175"/>
      <c r="R42" s="175"/>
      <c r="S42" s="175"/>
      <c r="T42" s="175"/>
      <c r="U42" s="175"/>
      <c r="V42" s="175"/>
      <c r="W42" s="175"/>
      <c r="X42" s="175"/>
      <c r="Y42" s="175"/>
      <c r="Z42" s="175"/>
      <c r="AA42" s="175"/>
      <c r="AB42" s="175"/>
      <c r="AC42" s="175"/>
      <c r="AD42" s="175"/>
      <c r="AE42" s="175"/>
      <c r="AF42" s="175"/>
      <c r="AG42" s="175"/>
      <c r="AH42" s="176"/>
      <c r="AI42" s="17"/>
    </row>
    <row r="43" spans="1:41" ht="15" customHeight="1">
      <c r="A43" s="15"/>
      <c r="B43" s="18" t="s">
        <v>121</v>
      </c>
      <c r="D43" s="18"/>
      <c r="H43" s="7"/>
      <c r="O43" s="174"/>
      <c r="P43" s="175"/>
      <c r="Q43" s="175"/>
      <c r="R43" s="175"/>
      <c r="S43" s="175"/>
      <c r="T43" s="175"/>
      <c r="U43" s="175"/>
      <c r="V43" s="175"/>
      <c r="W43" s="175"/>
      <c r="X43" s="175"/>
      <c r="Y43" s="175"/>
      <c r="Z43" s="175"/>
      <c r="AA43" s="175"/>
      <c r="AB43" s="175"/>
      <c r="AC43" s="175"/>
      <c r="AD43" s="175"/>
      <c r="AE43" s="175"/>
      <c r="AF43" s="175"/>
      <c r="AG43" s="175"/>
      <c r="AH43" s="176"/>
      <c r="AI43" s="17"/>
    </row>
    <row r="44" spans="1:41" ht="15" customHeight="1">
      <c r="A44" s="15"/>
      <c r="B44" s="18" t="s">
        <v>122</v>
      </c>
      <c r="O44" s="174"/>
      <c r="P44" s="175"/>
      <c r="Q44" s="175"/>
      <c r="R44" s="175"/>
      <c r="S44" s="175"/>
      <c r="T44" s="175"/>
      <c r="U44" s="175"/>
      <c r="V44" s="175"/>
      <c r="W44" s="175"/>
      <c r="X44" s="175"/>
      <c r="Y44" s="175"/>
      <c r="Z44" s="175"/>
      <c r="AA44" s="175"/>
      <c r="AB44" s="175"/>
      <c r="AC44" s="175"/>
      <c r="AD44" s="175"/>
      <c r="AE44" s="175"/>
      <c r="AF44" s="175"/>
      <c r="AG44" s="175"/>
      <c r="AH44" s="176"/>
      <c r="AI44" s="17"/>
    </row>
    <row r="45" spans="1:41" ht="15" customHeight="1">
      <c r="A45" s="15"/>
      <c r="B45" s="18" t="s">
        <v>123</v>
      </c>
      <c r="O45" s="174"/>
      <c r="P45" s="175"/>
      <c r="Q45" s="175"/>
      <c r="R45" s="175"/>
      <c r="S45" s="175"/>
      <c r="T45" s="175"/>
      <c r="U45" s="175"/>
      <c r="V45" s="175"/>
      <c r="W45" s="175"/>
      <c r="X45" s="175"/>
      <c r="Y45" s="175"/>
      <c r="Z45" s="175"/>
      <c r="AA45" s="175"/>
      <c r="AB45" s="175"/>
      <c r="AC45" s="175"/>
      <c r="AD45" s="175"/>
      <c r="AE45" s="175"/>
      <c r="AF45" s="175"/>
      <c r="AG45" s="175"/>
      <c r="AH45" s="176"/>
      <c r="AI45" s="17"/>
    </row>
    <row r="46" spans="1:41" ht="15" customHeight="1">
      <c r="A46" s="15"/>
      <c r="B46" s="18" t="s">
        <v>124</v>
      </c>
      <c r="O46" s="282"/>
      <c r="P46" s="283"/>
      <c r="Q46" s="283"/>
      <c r="R46" s="283"/>
      <c r="S46" s="283"/>
      <c r="T46" s="283"/>
      <c r="U46" s="283"/>
      <c r="V46" s="283"/>
      <c r="W46" s="283"/>
      <c r="X46" s="283"/>
      <c r="Y46" s="283"/>
      <c r="Z46" s="283"/>
      <c r="AA46" s="283"/>
      <c r="AB46" s="283"/>
      <c r="AC46" s="283"/>
      <c r="AD46" s="283"/>
      <c r="AE46" s="283"/>
      <c r="AF46" s="283"/>
      <c r="AG46" s="283"/>
      <c r="AH46" s="284"/>
      <c r="AI46" s="17"/>
    </row>
    <row r="47" spans="1:41" ht="15" customHeight="1">
      <c r="A47" s="15"/>
      <c r="B47" s="18" t="s">
        <v>16</v>
      </c>
      <c r="N47" s="35" t="s">
        <v>1</v>
      </c>
      <c r="O47" s="185"/>
      <c r="P47" s="289"/>
      <c r="Q47" s="289"/>
      <c r="R47" s="290"/>
      <c r="S47" s="196" t="str">
        <f>IF(OR(O47="",O48=""),"",CONCATENATE((O48-O47+1)," Tag(e)"))</f>
        <v/>
      </c>
      <c r="T47" s="197"/>
      <c r="U47" s="197"/>
      <c r="V47" s="198"/>
      <c r="W47" s="276" t="str">
        <f>IF((O48-I17)&lt;-42,"Zuschuss wurde später als 6 Wochen nach Veranstaltungsende eingereicht und kann daher nur durch Mehrheitsbeschluss durch den Bezirksjugendvorstand ausbezahlt werden!","")</f>
        <v/>
      </c>
      <c r="X47" s="277"/>
      <c r="Y47" s="277"/>
      <c r="Z47" s="277"/>
      <c r="AA47" s="277"/>
      <c r="AB47" s="277"/>
      <c r="AC47" s="277"/>
      <c r="AD47" s="277"/>
      <c r="AE47" s="277"/>
      <c r="AF47" s="277"/>
      <c r="AG47" s="277"/>
      <c r="AH47" s="278"/>
      <c r="AI47" s="17"/>
      <c r="AN47" s="10"/>
      <c r="AO47" s="10"/>
    </row>
    <row r="48" spans="1:41" ht="15" customHeight="1">
      <c r="A48" s="15"/>
      <c r="B48" s="18"/>
      <c r="N48" s="35" t="s">
        <v>2</v>
      </c>
      <c r="O48" s="185"/>
      <c r="P48" s="289"/>
      <c r="Q48" s="289"/>
      <c r="R48" s="290"/>
      <c r="S48" s="199"/>
      <c r="T48" s="200"/>
      <c r="U48" s="200"/>
      <c r="V48" s="201"/>
      <c r="W48" s="279"/>
      <c r="X48" s="280"/>
      <c r="Y48" s="280"/>
      <c r="Z48" s="280"/>
      <c r="AA48" s="280"/>
      <c r="AB48" s="280"/>
      <c r="AC48" s="280"/>
      <c r="AD48" s="280"/>
      <c r="AE48" s="280"/>
      <c r="AF48" s="280"/>
      <c r="AG48" s="280"/>
      <c r="AH48" s="281"/>
      <c r="AI48" s="17"/>
      <c r="AO48" s="10"/>
    </row>
    <row r="49" spans="1:41" ht="15" customHeight="1">
      <c r="A49" s="15"/>
      <c r="B49" s="18"/>
      <c r="AI49" s="17"/>
      <c r="AO49" s="10"/>
    </row>
    <row r="50" spans="1:41" ht="15" customHeight="1">
      <c r="B50" s="286" t="s">
        <v>112</v>
      </c>
      <c r="C50" s="287"/>
      <c r="D50" s="287"/>
      <c r="E50" s="287"/>
      <c r="F50" s="287"/>
      <c r="G50" s="287"/>
      <c r="H50" s="287"/>
      <c r="I50" s="287"/>
      <c r="J50" s="287"/>
      <c r="K50" s="287"/>
      <c r="L50" s="287"/>
      <c r="M50" s="287"/>
      <c r="N50" s="287"/>
      <c r="O50" s="287"/>
      <c r="P50" s="287"/>
      <c r="Q50" s="287"/>
      <c r="R50" s="287"/>
      <c r="S50" s="287"/>
      <c r="T50" s="287"/>
      <c r="U50" s="287"/>
      <c r="V50" s="287"/>
      <c r="W50" s="287"/>
      <c r="X50" s="288"/>
      <c r="AA50" s="161" t="s">
        <v>37</v>
      </c>
      <c r="AB50" s="162"/>
      <c r="AC50" s="162"/>
      <c r="AD50" s="162"/>
      <c r="AE50" s="162"/>
      <c r="AF50" s="162"/>
      <c r="AG50" s="162"/>
      <c r="AH50" s="163"/>
      <c r="AI50" s="17"/>
    </row>
    <row r="51" spans="1:41" ht="15" customHeight="1">
      <c r="B51" s="271" t="str">
        <f>IF(AND(O42&lt;&gt;0,O43&lt;&gt;0,O44&lt;&gt;0,O45&lt;&gt;0,O46&lt;&gt;0,I17-O48&lt;=42,OR(F20="x",L20="x"),Q20&lt;&gt;"Achtung nur 1 Kreuz setzen!"),"Bedingungen sind erfüllt, Antrag kann eingereicht werden!",IF(AND(O42&lt;&gt;0,O43&lt;&gt;0,O44&lt;&gt;0,O45&lt;&gt;0,O46&lt;&gt;0,OR(L20="x",F20="x"),Q20&lt;&gt;"Achtung nur 1 Kreuz setzen!",I17-O48&gt;42),"Bedingungen sind teilweise erfüllt (6-Wochen-Frist abgelaufen), Antrag kann trotzdem eingereicht werden!","Bedingungen sind nicht erfüllt, Zuschuss kann nicht beantragt werden!"))</f>
        <v>Bedingungen sind nicht erfüllt, Zuschuss kann nicht beantragt werden!</v>
      </c>
      <c r="C51" s="272"/>
      <c r="D51" s="272"/>
      <c r="E51" s="272"/>
      <c r="F51" s="272"/>
      <c r="G51" s="272"/>
      <c r="H51" s="272"/>
      <c r="I51" s="272"/>
      <c r="J51" s="272"/>
      <c r="K51" s="272"/>
      <c r="L51" s="272"/>
      <c r="M51" s="272"/>
      <c r="N51" s="272"/>
      <c r="O51" s="272"/>
      <c r="P51" s="272"/>
      <c r="Q51" s="272"/>
      <c r="R51" s="272"/>
      <c r="S51" s="272"/>
      <c r="T51" s="272"/>
      <c r="U51" s="272"/>
      <c r="V51" s="272"/>
      <c r="W51" s="272"/>
      <c r="X51" s="273"/>
      <c r="AA51" s="222" t="s">
        <v>47</v>
      </c>
      <c r="AB51" s="223"/>
      <c r="AC51" s="223"/>
      <c r="AD51" s="224"/>
      <c r="AE51" s="262" t="str">
        <f>IF(O45="PKW (Auto)","25,00 €",IF(AND(O45="ÖPNV (öffentliche Verkehrsmittel)",O46&lt;=50),O46,"50,00 €"))</f>
        <v>50,00 €</v>
      </c>
      <c r="AF51" s="263"/>
      <c r="AG51" s="263"/>
      <c r="AH51" s="264"/>
      <c r="AI51" s="17"/>
    </row>
    <row r="52" spans="1:41" ht="15" customHeight="1">
      <c r="B52" s="168"/>
      <c r="C52" s="169"/>
      <c r="D52" s="169"/>
      <c r="E52" s="169"/>
      <c r="F52" s="169"/>
      <c r="G52" s="169"/>
      <c r="H52" s="169"/>
      <c r="I52" s="169"/>
      <c r="J52" s="169"/>
      <c r="K52" s="169"/>
      <c r="L52" s="169"/>
      <c r="M52" s="169"/>
      <c r="N52" s="169"/>
      <c r="O52" s="169"/>
      <c r="P52" s="169"/>
      <c r="Q52" s="169"/>
      <c r="R52" s="169"/>
      <c r="S52" s="169"/>
      <c r="T52" s="169"/>
      <c r="U52" s="169"/>
      <c r="V52" s="169"/>
      <c r="W52" s="169"/>
      <c r="X52" s="170"/>
      <c r="AA52" s="225"/>
      <c r="AB52" s="226"/>
      <c r="AC52" s="226"/>
      <c r="AD52" s="227"/>
      <c r="AE52" s="265"/>
      <c r="AF52" s="266"/>
      <c r="AG52" s="266"/>
      <c r="AH52" s="267"/>
      <c r="AI52" s="17"/>
      <c r="AO52" s="10"/>
    </row>
    <row r="53" spans="1:41" ht="15" customHeight="1">
      <c r="AI53" s="17"/>
    </row>
    <row r="54" spans="1:41" ht="15" customHeight="1">
      <c r="AI54" s="17"/>
    </row>
    <row r="55" spans="1:41" ht="15" customHeight="1">
      <c r="A55" s="1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4"/>
    </row>
    <row r="56" spans="1:41" ht="15" customHeight="1">
      <c r="A56" s="15"/>
      <c r="B56" s="27" t="s">
        <v>116</v>
      </c>
      <c r="F56" s="10"/>
      <c r="G56" s="10"/>
      <c r="H56" s="10"/>
      <c r="I56" s="10"/>
      <c r="AI56" s="17"/>
    </row>
    <row r="57" spans="1:41" ht="7.5" customHeight="1">
      <c r="A57" s="15"/>
      <c r="B57" s="18"/>
      <c r="AI57" s="17"/>
    </row>
    <row r="58" spans="1:41" ht="15" customHeight="1">
      <c r="A58" s="15"/>
      <c r="B58" s="139"/>
      <c r="C58" s="18" t="s">
        <v>43</v>
      </c>
      <c r="AI58" s="17"/>
    </row>
    <row r="59" spans="1:41" ht="15" customHeight="1">
      <c r="A59" s="15"/>
      <c r="B59" s="30"/>
      <c r="C59" s="18" t="s">
        <v>56</v>
      </c>
      <c r="AI59" s="17"/>
    </row>
    <row r="60" spans="1:41" ht="15" customHeight="1">
      <c r="A60" s="15"/>
      <c r="B60" s="139"/>
      <c r="C60" s="18" t="s">
        <v>217</v>
      </c>
      <c r="AI60" s="17"/>
    </row>
    <row r="61" spans="1:41" ht="15" customHeight="1">
      <c r="A61" s="15"/>
      <c r="B61" s="139"/>
      <c r="C61" s="18" t="s">
        <v>166</v>
      </c>
      <c r="AI61" s="17"/>
    </row>
    <row r="62" spans="1:41" ht="15" customHeight="1">
      <c r="A62" s="15"/>
      <c r="B62" s="97" t="str">
        <f>IF(OR(B58&lt;&gt;"x",B60&lt;&gt;"x",B61&lt;&gt;"x"),"↑","")</f>
        <v>↑</v>
      </c>
      <c r="C62" s="60" t="str">
        <f>IF(B62="","","Hinweis: bitte noch alles ankreuzen!!")</f>
        <v>Hinweis: bitte noch alles ankreuzen!!</v>
      </c>
      <c r="AI62" s="17"/>
    </row>
    <row r="63" spans="1:41" ht="15" customHeight="1">
      <c r="A63" s="15"/>
      <c r="B63" s="98"/>
      <c r="AI63" s="17"/>
    </row>
    <row r="64" spans="1:41" ht="15" customHeight="1">
      <c r="A64" s="15"/>
      <c r="T64" s="18" t="s">
        <v>148</v>
      </c>
      <c r="AI64" s="17"/>
    </row>
    <row r="65" spans="1:35" ht="15" customHeight="1">
      <c r="A65" s="15"/>
      <c r="C65" s="18" t="s">
        <v>19</v>
      </c>
      <c r="D65" s="18"/>
      <c r="G65" s="174" t="s">
        <v>194</v>
      </c>
      <c r="H65" s="175"/>
      <c r="I65" s="175"/>
      <c r="J65" s="175"/>
      <c r="K65" s="175"/>
      <c r="L65" s="175"/>
      <c r="M65" s="175"/>
      <c r="N65" s="176"/>
      <c r="O65" s="185" t="s">
        <v>99</v>
      </c>
      <c r="P65" s="186"/>
      <c r="Q65" s="186"/>
      <c r="R65" s="187"/>
      <c r="T65" s="174" t="s">
        <v>153</v>
      </c>
      <c r="U65" s="175"/>
      <c r="V65" s="175"/>
      <c r="W65" s="175"/>
      <c r="X65" s="175"/>
      <c r="Y65" s="175"/>
      <c r="Z65" s="175"/>
      <c r="AA65" s="175"/>
      <c r="AB65" s="175"/>
      <c r="AC65" s="175"/>
      <c r="AD65" s="175"/>
      <c r="AE65" s="175"/>
      <c r="AF65" s="175"/>
      <c r="AG65" s="175"/>
      <c r="AH65" s="176"/>
      <c r="AI65" s="17"/>
    </row>
    <row r="66" spans="1:35" ht="15" customHeight="1">
      <c r="A66" s="15"/>
      <c r="AI66" s="17"/>
    </row>
    <row r="67" spans="1:35" ht="15" customHeight="1">
      <c r="A67" s="15"/>
      <c r="T67" s="18" t="s">
        <v>88</v>
      </c>
      <c r="AI67" s="17"/>
    </row>
    <row r="68" spans="1:35" ht="15" customHeight="1">
      <c r="A68" s="15"/>
      <c r="C68" s="18" t="s">
        <v>20</v>
      </c>
      <c r="D68" s="18"/>
      <c r="G68" s="9"/>
      <c r="H68" s="9"/>
      <c r="I68" s="9"/>
      <c r="J68" s="9"/>
      <c r="K68" s="9"/>
      <c r="L68" s="9"/>
      <c r="M68" s="9"/>
      <c r="N68" s="9"/>
      <c r="O68" s="9"/>
      <c r="P68" s="9"/>
      <c r="Q68" s="9"/>
      <c r="R68" s="9"/>
      <c r="T68" s="174" t="s">
        <v>174</v>
      </c>
      <c r="U68" s="175"/>
      <c r="V68" s="175"/>
      <c r="W68" s="175"/>
      <c r="X68" s="175"/>
      <c r="Y68" s="175"/>
      <c r="Z68" s="175"/>
      <c r="AA68" s="175"/>
      <c r="AB68" s="175"/>
      <c r="AC68" s="175"/>
      <c r="AD68" s="175"/>
      <c r="AE68" s="175"/>
      <c r="AF68" s="175"/>
      <c r="AG68" s="175"/>
      <c r="AH68" s="176"/>
      <c r="AI68" s="17"/>
    </row>
    <row r="69" spans="1:35" ht="15" customHeight="1">
      <c r="A69" s="15"/>
      <c r="G69" s="10" t="s">
        <v>114</v>
      </c>
      <c r="AI69" s="17"/>
    </row>
    <row r="70" spans="1:35" ht="15" customHeight="1">
      <c r="A70" s="15"/>
      <c r="AI70" s="17"/>
    </row>
    <row r="71" spans="1:35" ht="15" customHeight="1">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4"/>
    </row>
    <row r="72" spans="1:35" ht="15" customHeight="1">
      <c r="A72" s="181" t="s">
        <v>46</v>
      </c>
      <c r="B72" s="182"/>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3"/>
    </row>
    <row r="73" spans="1:35" ht="15" customHeight="1">
      <c r="A73" s="15"/>
      <c r="AI73" s="17"/>
    </row>
    <row r="74" spans="1:35" ht="15" customHeight="1">
      <c r="A74" s="15"/>
      <c r="B74" s="11"/>
      <c r="C74" s="46"/>
      <c r="D74" s="13"/>
      <c r="E74" s="13"/>
      <c r="F74" s="13"/>
      <c r="G74" s="13"/>
      <c r="H74" s="13"/>
      <c r="I74" s="13"/>
      <c r="J74" s="13"/>
      <c r="K74" s="13"/>
      <c r="L74" s="13"/>
      <c r="M74" s="13"/>
      <c r="N74" s="13"/>
      <c r="O74" s="13"/>
      <c r="P74" s="13"/>
      <c r="Q74" s="13"/>
      <c r="R74" s="13"/>
      <c r="S74" s="13"/>
      <c r="T74" s="13"/>
      <c r="U74" s="13"/>
      <c r="V74" s="13"/>
      <c r="W74" s="13"/>
      <c r="X74" s="14"/>
      <c r="Z74" s="71"/>
      <c r="AA74" s="72"/>
      <c r="AB74" s="72"/>
      <c r="AC74" s="72"/>
      <c r="AD74" s="72"/>
      <c r="AE74" s="72"/>
      <c r="AF74" s="72"/>
      <c r="AG74" s="72"/>
      <c r="AH74" s="73"/>
      <c r="AI74" s="17"/>
    </row>
    <row r="75" spans="1:35" ht="15" customHeight="1">
      <c r="A75" s="15"/>
      <c r="B75" s="15"/>
      <c r="C75" s="62" t="s">
        <v>92</v>
      </c>
      <c r="X75" s="17"/>
      <c r="Z75" s="74"/>
      <c r="AA75" s="62" t="s">
        <v>126</v>
      </c>
      <c r="AB75" s="10"/>
      <c r="AC75" s="10"/>
      <c r="AD75" s="10"/>
      <c r="AE75" s="10"/>
      <c r="AF75" s="10"/>
      <c r="AG75" s="10"/>
      <c r="AH75" s="122"/>
      <c r="AI75" s="17"/>
    </row>
    <row r="76" spans="1:35" ht="15" customHeight="1">
      <c r="A76" s="15"/>
      <c r="B76" s="15"/>
      <c r="C76" s="8"/>
      <c r="X76" s="17"/>
      <c r="Z76" s="74"/>
      <c r="AA76" s="10"/>
      <c r="AB76" s="10"/>
      <c r="AC76" s="10"/>
      <c r="AD76" s="10"/>
      <c r="AE76" s="10"/>
      <c r="AF76" s="10"/>
      <c r="AG76" s="10"/>
      <c r="AH76" s="122"/>
      <c r="AI76" s="17"/>
    </row>
    <row r="77" spans="1:35" ht="15" customHeight="1">
      <c r="A77" s="15"/>
      <c r="B77" s="15"/>
      <c r="C77" s="24" t="s">
        <v>44</v>
      </c>
      <c r="I77" s="9"/>
      <c r="J77" s="9"/>
      <c r="K77" s="9"/>
      <c r="L77" s="9"/>
      <c r="M77" s="9"/>
      <c r="N77" s="9"/>
      <c r="O77" s="9"/>
      <c r="P77" s="9"/>
      <c r="Q77" s="9"/>
      <c r="R77" s="9"/>
      <c r="S77" s="9"/>
      <c r="X77" s="17"/>
      <c r="Z77" s="74"/>
      <c r="AA77" s="123"/>
      <c r="AB77" s="54" t="s">
        <v>185</v>
      </c>
      <c r="AC77" s="54"/>
      <c r="AD77" s="54"/>
      <c r="AE77" s="54"/>
      <c r="AF77" s="54"/>
      <c r="AG77" s="54"/>
      <c r="AH77" s="124"/>
      <c r="AI77" s="17"/>
    </row>
    <row r="78" spans="1:35" ht="15" customHeight="1">
      <c r="A78" s="15"/>
      <c r="B78" s="15"/>
      <c r="C78" s="8"/>
      <c r="X78" s="17"/>
      <c r="Z78" s="74"/>
      <c r="AA78" s="10"/>
      <c r="AB78" s="54"/>
      <c r="AC78" s="54"/>
      <c r="AD78" s="54"/>
      <c r="AE78" s="54"/>
      <c r="AF78" s="54"/>
      <c r="AG78" s="54"/>
      <c r="AH78" s="124"/>
      <c r="AI78" s="17"/>
    </row>
    <row r="79" spans="1:35" ht="15" customHeight="1">
      <c r="A79" s="15"/>
      <c r="B79" s="15"/>
      <c r="C79" s="8"/>
      <c r="X79" s="17"/>
      <c r="Z79" s="74"/>
      <c r="AA79" s="123"/>
      <c r="AB79" s="184" t="s">
        <v>186</v>
      </c>
      <c r="AC79" s="184"/>
      <c r="AD79" s="184"/>
      <c r="AE79" s="184"/>
      <c r="AF79" s="184"/>
      <c r="AG79" s="184"/>
      <c r="AH79" s="285"/>
      <c r="AI79" s="17"/>
    </row>
    <row r="80" spans="1:35" ht="15" customHeight="1">
      <c r="A80" s="15"/>
      <c r="B80" s="15"/>
      <c r="C80" s="24" t="s">
        <v>19</v>
      </c>
      <c r="D80" s="18"/>
      <c r="G80" s="9"/>
      <c r="H80" s="9"/>
      <c r="I80" s="9"/>
      <c r="J80" s="9"/>
      <c r="K80" s="9"/>
      <c r="L80" s="9"/>
      <c r="M80" s="9"/>
      <c r="N80" s="9"/>
      <c r="O80" s="9"/>
      <c r="P80" s="9"/>
      <c r="Q80" s="9"/>
      <c r="R80" s="9"/>
      <c r="S80" s="9"/>
      <c r="X80" s="17"/>
      <c r="Z80" s="74"/>
      <c r="AA80" s="10"/>
      <c r="AB80" s="184"/>
      <c r="AC80" s="184"/>
      <c r="AD80" s="184"/>
      <c r="AE80" s="184"/>
      <c r="AF80" s="184"/>
      <c r="AG80" s="184"/>
      <c r="AH80" s="285"/>
      <c r="AI80" s="17"/>
    </row>
    <row r="81" spans="1:35" ht="15" customHeight="1">
      <c r="A81" s="15"/>
      <c r="B81" s="15"/>
      <c r="C81" s="8"/>
      <c r="X81" s="17"/>
      <c r="Z81" s="74"/>
      <c r="AA81" s="123"/>
      <c r="AB81" s="184" t="s">
        <v>195</v>
      </c>
      <c r="AC81" s="184"/>
      <c r="AD81" s="184"/>
      <c r="AE81" s="184"/>
      <c r="AF81" s="184"/>
      <c r="AG81" s="184"/>
      <c r="AH81" s="285"/>
      <c r="AI81" s="17"/>
    </row>
    <row r="82" spans="1:35" ht="15" customHeight="1">
      <c r="A82" s="15"/>
      <c r="B82" s="15"/>
      <c r="C82" s="8"/>
      <c r="X82" s="17"/>
      <c r="Z82" s="74"/>
      <c r="AA82" s="10"/>
      <c r="AB82" s="184"/>
      <c r="AC82" s="184"/>
      <c r="AD82" s="184"/>
      <c r="AE82" s="184"/>
      <c r="AF82" s="184"/>
      <c r="AG82" s="184"/>
      <c r="AH82" s="285"/>
      <c r="AI82" s="17"/>
    </row>
    <row r="83" spans="1:35" ht="15" customHeight="1">
      <c r="A83" s="15"/>
      <c r="B83" s="15"/>
      <c r="C83" s="24" t="s">
        <v>20</v>
      </c>
      <c r="D83" s="18"/>
      <c r="G83" s="9"/>
      <c r="H83" s="9"/>
      <c r="I83" s="9"/>
      <c r="J83" s="9"/>
      <c r="K83" s="9"/>
      <c r="L83" s="9"/>
      <c r="M83" s="9"/>
      <c r="N83" s="9"/>
      <c r="O83" s="9"/>
      <c r="P83" s="9"/>
      <c r="Q83" s="9"/>
      <c r="R83" s="9"/>
      <c r="S83" s="9"/>
      <c r="X83" s="17"/>
      <c r="Z83" s="76"/>
      <c r="AA83" s="66"/>
      <c r="AB83" s="66"/>
      <c r="AC83" s="66"/>
      <c r="AD83" s="66"/>
      <c r="AE83" s="66"/>
      <c r="AF83" s="66"/>
      <c r="AG83" s="66"/>
      <c r="AH83" s="75"/>
      <c r="AI83" s="17"/>
    </row>
    <row r="84" spans="1:35" ht="15" customHeight="1">
      <c r="A84" s="15"/>
      <c r="B84" s="28"/>
      <c r="C84" s="9"/>
      <c r="D84" s="9"/>
      <c r="E84" s="9"/>
      <c r="F84" s="9"/>
      <c r="G84" s="63" t="s">
        <v>115</v>
      </c>
      <c r="H84" s="9"/>
      <c r="I84" s="9"/>
      <c r="J84" s="9"/>
      <c r="K84" s="9"/>
      <c r="L84" s="9"/>
      <c r="M84" s="9"/>
      <c r="N84" s="9"/>
      <c r="O84" s="9"/>
      <c r="P84" s="9"/>
      <c r="Q84" s="9"/>
      <c r="R84" s="9"/>
      <c r="S84" s="9"/>
      <c r="T84" s="9"/>
      <c r="U84" s="9"/>
      <c r="V84" s="9"/>
      <c r="W84" s="9"/>
      <c r="X84" s="29"/>
      <c r="Z84" s="77"/>
      <c r="AA84" s="78"/>
      <c r="AB84" s="78"/>
      <c r="AC84" s="78"/>
      <c r="AD84" s="78"/>
      <c r="AE84" s="78"/>
      <c r="AF84" s="78"/>
      <c r="AG84" s="78"/>
      <c r="AH84" s="79"/>
      <c r="AI84" s="17"/>
    </row>
    <row r="85" spans="1:35" ht="15" customHeight="1">
      <c r="A85" s="2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29"/>
    </row>
    <row r="88" spans="1:35" ht="15" customHeight="1">
      <c r="G88" s="61" t="s">
        <v>255</v>
      </c>
      <c r="K88" s="171" t="s">
        <v>102</v>
      </c>
      <c r="L88" s="172"/>
      <c r="M88" s="172"/>
      <c r="N88" s="172"/>
      <c r="O88" s="172"/>
      <c r="P88" s="172"/>
      <c r="Q88" s="172"/>
      <c r="R88" s="172"/>
      <c r="S88" s="172"/>
      <c r="T88" s="172"/>
      <c r="U88" s="172"/>
      <c r="V88" s="173"/>
    </row>
  </sheetData>
  <sheetProtection algorithmName="SHA-512" hashValue="ST3DmUpBoheZIwY4HddcW6Q6Zw4I5CduXBUgHVZo24jtxwoH7LZ8HIs935VQ0rfJFipOheDMMPftyLhBnTtidQ==" saltValue="/8DTgdqark9H/gMf+0KQGA==" spinCount="100000" sheet="1" objects="1" scenarios="1" formatCells="0" formatRows="0" insertRows="0" deleteRows="0" selectLockedCells="1"/>
  <mergeCells count="31">
    <mergeCell ref="U23:W23"/>
    <mergeCell ref="U18:W18"/>
    <mergeCell ref="F19:W19"/>
    <mergeCell ref="I16:L16"/>
    <mergeCell ref="I17:L17"/>
    <mergeCell ref="G65:N65"/>
    <mergeCell ref="O65:R65"/>
    <mergeCell ref="E24:W24"/>
    <mergeCell ref="E25:W25"/>
    <mergeCell ref="B31:AH37"/>
    <mergeCell ref="O47:R47"/>
    <mergeCell ref="O48:R48"/>
    <mergeCell ref="W47:AH48"/>
    <mergeCell ref="S47:V48"/>
    <mergeCell ref="V40:Y40"/>
    <mergeCell ref="T68:AH68"/>
    <mergeCell ref="A72:AI72"/>
    <mergeCell ref="K88:V88"/>
    <mergeCell ref="T65:AH65"/>
    <mergeCell ref="O42:AH42"/>
    <mergeCell ref="O43:AH43"/>
    <mergeCell ref="O44:AH44"/>
    <mergeCell ref="O45:AH45"/>
    <mergeCell ref="O46:AH46"/>
    <mergeCell ref="AA51:AD52"/>
    <mergeCell ref="AE51:AH52"/>
    <mergeCell ref="AB81:AH82"/>
    <mergeCell ref="B51:X52"/>
    <mergeCell ref="B50:X50"/>
    <mergeCell ref="AA50:AH50"/>
    <mergeCell ref="AB79:AH80"/>
  </mergeCells>
  <dataValidations count="1">
    <dataValidation type="list" allowBlank="1" showInputMessage="1" showErrorMessage="1" sqref="B58 B60:B61 L20 F20" xr:uid="{C5D0F45C-9AAF-42A9-9EFF-81CBB220D944}">
      <formula1>$AR$1</formula1>
    </dataValidation>
  </dataValidations>
  <hyperlinks>
    <hyperlink ref="K88" location="'Übersicht und Anleitung'!A1" display="Zurück zu Seite 1: &quot;Übersicht und Anleitung&quot;" xr:uid="{EE0AC353-11B8-4A67-86FD-BA76AE51BDB3}"/>
  </hyperlinks>
  <pageMargins left="0.70866141732283472" right="0.70866141732283472" top="0.78740157480314965" bottom="0.78740157480314965" header="0.31496062992125984" footer="0.31496062992125984"/>
  <pageSetup paperSize="9" scale="73" fitToHeight="2" orientation="portrait" r:id="rId1"/>
  <rowBreaks count="1" manualBreakCount="1">
    <brk id="70" max="34"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6442881-3A60-4A3F-A944-2D04E0A895F1}">
          <x14:formula1>
            <xm:f>'Sammlung Drop-Down'!$E$13:$E$14</xm:f>
          </x14:formula1>
          <xm:sqref>O42:AH42</xm:sqref>
        </x14:dataValidation>
        <x14:dataValidation type="list" allowBlank="1" showInputMessage="1" showErrorMessage="1" xr:uid="{CCDF5738-1909-4BE1-ACA4-EAF4271521C5}">
          <x14:formula1>
            <xm:f>'Sammlung Drop-Down'!$E$17:$E$18</xm:f>
          </x14:formula1>
          <xm:sqref>O45:AH45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697E-5AA2-4C89-A9EF-765FC8F5C8B8}">
  <dimension ref="A1:AS144"/>
  <sheetViews>
    <sheetView zoomScaleNormal="100" zoomScaleSheetLayoutView="100" workbookViewId="0">
      <selection activeCell="I17" sqref="I17:L17"/>
    </sheetView>
  </sheetViews>
  <sheetFormatPr baseColWidth="10" defaultColWidth="3.42578125" defaultRowHeight="15" customHeight="1"/>
  <cols>
    <col min="22" max="22" width="5.42578125" customWidth="1"/>
  </cols>
  <sheetData>
    <row r="1" spans="1:45"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S1" s="44" t="s">
        <v>25</v>
      </c>
    </row>
    <row r="2" spans="1:45" ht="7.9" customHeight="1">
      <c r="A2" s="15"/>
      <c r="B2" s="16"/>
      <c r="AI2" s="17"/>
    </row>
    <row r="3" spans="1:45" ht="15" customHeight="1">
      <c r="A3" s="15"/>
      <c r="B3" s="18" t="s">
        <v>21</v>
      </c>
      <c r="AI3" s="17"/>
    </row>
    <row r="4" spans="1:45" ht="7.5" customHeight="1">
      <c r="A4" s="15"/>
      <c r="B4" s="16"/>
      <c r="AI4" s="17"/>
    </row>
    <row r="5" spans="1:45" ht="15" customHeight="1">
      <c r="A5" s="15"/>
      <c r="B5" s="18" t="s">
        <v>5</v>
      </c>
      <c r="AI5" s="17"/>
    </row>
    <row r="6" spans="1:45" ht="15" customHeight="1">
      <c r="A6" s="15"/>
      <c r="B6" s="18" t="s">
        <v>175</v>
      </c>
      <c r="AI6" s="17"/>
    </row>
    <row r="7" spans="1:45" ht="15" customHeight="1">
      <c r="A7" s="15"/>
      <c r="B7" s="18" t="s">
        <v>95</v>
      </c>
      <c r="AI7" s="17"/>
    </row>
    <row r="8" spans="1:45" ht="7.5" customHeight="1">
      <c r="A8" s="15"/>
      <c r="B8" s="18"/>
      <c r="AI8" s="17"/>
    </row>
    <row r="9" spans="1:45" ht="15" customHeight="1">
      <c r="A9" s="15"/>
      <c r="B9" s="18" t="s">
        <v>94</v>
      </c>
      <c r="AI9" s="17"/>
    </row>
    <row r="10" spans="1:45" ht="7.5" customHeight="1">
      <c r="A10" s="15"/>
      <c r="AI10" s="17"/>
    </row>
    <row r="11" spans="1:45">
      <c r="A11" s="15"/>
      <c r="B11" s="18" t="s">
        <v>55</v>
      </c>
      <c r="AA11" t="s">
        <v>6</v>
      </c>
      <c r="AI11" s="17"/>
    </row>
    <row r="12" spans="1:45" ht="15" customHeight="1">
      <c r="A12" s="15"/>
      <c r="AA12" t="s">
        <v>7</v>
      </c>
      <c r="AI12" s="17"/>
    </row>
    <row r="13" spans="1:45" ht="15.75" customHeight="1">
      <c r="A13" s="15"/>
      <c r="B13" s="80" t="s">
        <v>104</v>
      </c>
      <c r="C13" s="81"/>
      <c r="D13" s="81"/>
      <c r="E13" s="81"/>
      <c r="F13" s="81"/>
      <c r="G13" s="81"/>
      <c r="H13" s="81"/>
      <c r="I13" s="81"/>
      <c r="J13" s="81"/>
      <c r="K13" s="81"/>
      <c r="L13" s="81"/>
      <c r="M13" s="81"/>
      <c r="N13" s="81"/>
      <c r="O13" s="81"/>
      <c r="P13" s="81"/>
      <c r="Q13" s="81"/>
      <c r="R13" s="81"/>
      <c r="S13" s="82"/>
      <c r="T13" s="82"/>
      <c r="U13" s="81"/>
      <c r="V13" s="81"/>
      <c r="W13" s="83"/>
      <c r="AA13" s="19" t="s">
        <v>8</v>
      </c>
      <c r="AI13" s="17"/>
    </row>
    <row r="14" spans="1:45" ht="21" customHeight="1">
      <c r="A14" s="15"/>
      <c r="B14" s="84" t="s">
        <v>143</v>
      </c>
      <c r="C14" s="85"/>
      <c r="D14" s="85"/>
      <c r="E14" s="85"/>
      <c r="F14" s="85"/>
      <c r="G14" s="85"/>
      <c r="H14" s="85"/>
      <c r="I14" s="85"/>
      <c r="J14" s="85"/>
      <c r="K14" s="85"/>
      <c r="L14" s="85"/>
      <c r="M14" s="85"/>
      <c r="N14" s="85"/>
      <c r="O14" s="85"/>
      <c r="P14" s="85"/>
      <c r="Q14" s="85"/>
      <c r="R14" s="85"/>
      <c r="S14" s="85"/>
      <c r="T14" s="85"/>
      <c r="U14" s="85"/>
      <c r="V14" s="85"/>
      <c r="W14" s="86"/>
      <c r="AA14" t="s">
        <v>9</v>
      </c>
      <c r="AI14" s="17"/>
    </row>
    <row r="15" spans="1:45" ht="15" customHeight="1">
      <c r="A15" s="15"/>
      <c r="T15" s="10"/>
      <c r="AA15" t="s">
        <v>10</v>
      </c>
      <c r="AI15" s="17"/>
    </row>
    <row r="16" spans="1:45" ht="15" customHeight="1">
      <c r="A16" s="15"/>
      <c r="I16" s="161" t="s">
        <v>37</v>
      </c>
      <c r="J16" s="162"/>
      <c r="K16" s="162"/>
      <c r="L16" s="163"/>
      <c r="T16" s="10"/>
      <c r="AA16" s="21" t="s">
        <v>96</v>
      </c>
      <c r="AI16" s="17"/>
    </row>
    <row r="17" spans="1:35" ht="15" customHeight="1">
      <c r="A17" s="15"/>
      <c r="B17" s="20" t="s">
        <v>136</v>
      </c>
      <c r="I17" s="192"/>
      <c r="J17" s="193"/>
      <c r="K17" s="193"/>
      <c r="L17" s="194"/>
      <c r="T17" s="10"/>
      <c r="AI17" s="17"/>
    </row>
    <row r="18" spans="1:35" ht="15" customHeight="1">
      <c r="A18" s="15"/>
      <c r="T18" s="10"/>
      <c r="U18" s="161" t="s">
        <v>37</v>
      </c>
      <c r="V18" s="162"/>
      <c r="W18" s="163"/>
      <c r="AI18" s="17"/>
    </row>
    <row r="19" spans="1:35" ht="15" customHeight="1">
      <c r="A19" s="15"/>
      <c r="B19" s="20" t="s">
        <v>11</v>
      </c>
      <c r="D19" s="10"/>
      <c r="E19" s="10"/>
      <c r="F19" s="174" t="s">
        <v>150</v>
      </c>
      <c r="G19" s="175"/>
      <c r="H19" s="175"/>
      <c r="I19" s="175"/>
      <c r="J19" s="175"/>
      <c r="K19" s="175"/>
      <c r="L19" s="175"/>
      <c r="M19" s="175"/>
      <c r="N19" s="175"/>
      <c r="O19" s="175"/>
      <c r="P19" s="175"/>
      <c r="Q19" s="175"/>
      <c r="R19" s="175"/>
      <c r="S19" s="175"/>
      <c r="T19" s="175"/>
      <c r="U19" s="175"/>
      <c r="V19" s="175"/>
      <c r="W19" s="176"/>
      <c r="AI19" s="17"/>
    </row>
    <row r="20" spans="1:35" ht="15" customHeight="1">
      <c r="A20" s="15"/>
      <c r="F20" s="139"/>
      <c r="G20" s="10" t="s">
        <v>12</v>
      </c>
      <c r="L20" s="139"/>
      <c r="M20" s="10" t="s">
        <v>13</v>
      </c>
      <c r="Q20" s="48" t="str">
        <f>IF(L20="x","Zuschuss darf nur von der Jugend beantragt werden!","")</f>
        <v/>
      </c>
      <c r="R20" s="40"/>
      <c r="S20" s="40"/>
      <c r="T20" s="40"/>
      <c r="U20" s="40"/>
      <c r="V20" s="40"/>
      <c r="W20" s="40"/>
      <c r="AI20" s="17"/>
    </row>
    <row r="21" spans="1:35" ht="15" customHeight="1">
      <c r="A21" s="15"/>
      <c r="F21" s="40" t="str">
        <f>IF(AND(F20="x",L20="x"),"Achtung nur 1 Kreuz setzen! Entweder Jugendgruppe oder Ortsgruppe","")</f>
        <v/>
      </c>
      <c r="AI21" s="17"/>
    </row>
    <row r="22" spans="1:35" ht="15" customHeight="1">
      <c r="A22" s="15"/>
      <c r="AI22" s="17"/>
    </row>
    <row r="23" spans="1:35" ht="15" customHeight="1">
      <c r="A23" s="15"/>
      <c r="B23" s="20" t="s">
        <v>151</v>
      </c>
      <c r="U23" s="161" t="s">
        <v>37</v>
      </c>
      <c r="V23" s="162"/>
      <c r="W23" s="163"/>
      <c r="AI23" s="17"/>
    </row>
    <row r="24" spans="1:35" ht="15" customHeight="1">
      <c r="A24" s="15"/>
      <c r="B24" s="18" t="s">
        <v>22</v>
      </c>
      <c r="E24" s="174" t="s">
        <v>152</v>
      </c>
      <c r="F24" s="175"/>
      <c r="G24" s="175"/>
      <c r="H24" s="175"/>
      <c r="I24" s="175"/>
      <c r="J24" s="175"/>
      <c r="K24" s="175"/>
      <c r="L24" s="175"/>
      <c r="M24" s="175"/>
      <c r="N24" s="175"/>
      <c r="O24" s="175"/>
      <c r="P24" s="175"/>
      <c r="Q24" s="175"/>
      <c r="R24" s="175"/>
      <c r="S24" s="175"/>
      <c r="T24" s="175"/>
      <c r="U24" s="175"/>
      <c r="V24" s="175"/>
      <c r="W24" s="176"/>
      <c r="AI24" s="17"/>
    </row>
    <row r="25" spans="1:35" ht="15" customHeight="1">
      <c r="A25" s="15"/>
      <c r="B25" s="18" t="s">
        <v>23</v>
      </c>
      <c r="E25" s="202" t="s">
        <v>269</v>
      </c>
      <c r="F25" s="203"/>
      <c r="G25" s="203"/>
      <c r="H25" s="203"/>
      <c r="I25" s="203"/>
      <c r="J25" s="203"/>
      <c r="K25" s="203"/>
      <c r="L25" s="203"/>
      <c r="M25" s="203"/>
      <c r="N25" s="203"/>
      <c r="O25" s="203"/>
      <c r="P25" s="203"/>
      <c r="Q25" s="203"/>
      <c r="R25" s="203"/>
      <c r="S25" s="203"/>
      <c r="T25" s="203"/>
      <c r="U25" s="203"/>
      <c r="V25" s="203"/>
      <c r="W25" s="204"/>
      <c r="AI25" s="17"/>
    </row>
    <row r="26" spans="1:35" ht="15" customHeight="1">
      <c r="A26" s="15"/>
      <c r="C26" s="18"/>
      <c r="AI26" s="17"/>
    </row>
    <row r="27" spans="1:35" ht="15" customHeight="1">
      <c r="A27" s="1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4"/>
    </row>
    <row r="28" spans="1:35" ht="15" customHeight="1">
      <c r="A28" s="15"/>
      <c r="B28" s="20" t="s">
        <v>109</v>
      </c>
      <c r="AI28" s="17"/>
    </row>
    <row r="29" spans="1:35" ht="7.5" customHeight="1">
      <c r="A29" s="15"/>
      <c r="AI29" s="17"/>
    </row>
    <row r="30" spans="1:35" ht="15" customHeight="1">
      <c r="A30" s="15"/>
      <c r="B30" s="65" t="s">
        <v>137</v>
      </c>
      <c r="AI30" s="17"/>
    </row>
    <row r="31" spans="1:35" ht="15" customHeight="1">
      <c r="A31" s="15"/>
      <c r="B31" s="212" t="s">
        <v>188</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17"/>
    </row>
    <row r="32" spans="1:35" ht="15" customHeight="1">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42"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42"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42"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42"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42"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42" ht="15" customHeight="1">
      <c r="A38" s="2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29"/>
    </row>
    <row r="39" spans="1:42" ht="15" customHeight="1">
      <c r="A39" s="1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4"/>
    </row>
    <row r="40" spans="1:42" ht="15" customHeight="1">
      <c r="A40" s="15"/>
      <c r="B40" s="20" t="s">
        <v>142</v>
      </c>
      <c r="V40" s="161" t="s">
        <v>37</v>
      </c>
      <c r="W40" s="162"/>
      <c r="X40" s="163"/>
      <c r="AI40" s="17"/>
    </row>
    <row r="41" spans="1:42" ht="7.5" customHeight="1">
      <c r="A41" s="15"/>
      <c r="B41" s="18"/>
      <c r="D41" s="18"/>
      <c r="AI41" s="17"/>
    </row>
    <row r="42" spans="1:42" ht="15" customHeight="1">
      <c r="A42" s="15"/>
      <c r="B42" s="18" t="s">
        <v>138</v>
      </c>
      <c r="D42" s="18"/>
      <c r="H42" s="7"/>
      <c r="O42" s="174"/>
      <c r="P42" s="175"/>
      <c r="Q42" s="175"/>
      <c r="R42" s="175"/>
      <c r="S42" s="175"/>
      <c r="T42" s="175"/>
      <c r="U42" s="175"/>
      <c r="V42" s="175"/>
      <c r="W42" s="175"/>
      <c r="X42" s="175"/>
      <c r="Y42" s="175"/>
      <c r="Z42" s="175"/>
      <c r="AA42" s="175"/>
      <c r="AB42" s="175"/>
      <c r="AC42" s="175"/>
      <c r="AD42" s="175"/>
      <c r="AE42" s="175"/>
      <c r="AF42" s="175"/>
      <c r="AG42" s="175"/>
      <c r="AH42" s="176"/>
      <c r="AI42" s="17"/>
    </row>
    <row r="43" spans="1:42" ht="15" customHeight="1">
      <c r="A43" s="15"/>
      <c r="B43" s="18" t="s">
        <v>140</v>
      </c>
      <c r="D43" s="18"/>
      <c r="H43" s="7"/>
      <c r="O43" s="195"/>
      <c r="P43" s="175"/>
      <c r="Q43" s="175"/>
      <c r="R43" s="175"/>
      <c r="S43" s="175"/>
      <c r="T43" s="175"/>
      <c r="U43" s="175"/>
      <c r="V43" s="175"/>
      <c r="W43" s="175"/>
      <c r="X43" s="175"/>
      <c r="Y43" s="175"/>
      <c r="Z43" s="175"/>
      <c r="AA43" s="175"/>
      <c r="AB43" s="175"/>
      <c r="AC43" s="175"/>
      <c r="AD43" s="175"/>
      <c r="AE43" s="175"/>
      <c r="AF43" s="175"/>
      <c r="AG43" s="175"/>
      <c r="AH43" s="176"/>
      <c r="AI43" s="17"/>
    </row>
    <row r="44" spans="1:42" ht="15" customHeight="1">
      <c r="A44" s="15"/>
      <c r="B44" s="18" t="s">
        <v>139</v>
      </c>
      <c r="D44" s="18"/>
      <c r="H44" s="7"/>
      <c r="O44" s="174"/>
      <c r="P44" s="175"/>
      <c r="Q44" s="175"/>
      <c r="R44" s="175"/>
      <c r="S44" s="175"/>
      <c r="T44" s="175"/>
      <c r="U44" s="175"/>
      <c r="V44" s="175"/>
      <c r="W44" s="175"/>
      <c r="X44" s="175"/>
      <c r="Y44" s="175"/>
      <c r="Z44" s="175"/>
      <c r="AA44" s="175"/>
      <c r="AB44" s="175"/>
      <c r="AC44" s="175"/>
      <c r="AD44" s="175"/>
      <c r="AE44" s="175"/>
      <c r="AF44" s="175"/>
      <c r="AG44" s="175"/>
      <c r="AH44" s="176"/>
      <c r="AI44" s="17"/>
    </row>
    <row r="45" spans="1:42" ht="15" customHeight="1">
      <c r="A45" s="15"/>
      <c r="B45" s="18" t="s">
        <v>193</v>
      </c>
      <c r="D45" s="18"/>
      <c r="H45" s="7"/>
      <c r="O45" s="282"/>
      <c r="P45" s="283"/>
      <c r="Q45" s="283"/>
      <c r="R45" s="283"/>
      <c r="S45" s="283"/>
      <c r="T45" s="283"/>
      <c r="U45" s="283"/>
      <c r="V45" s="283"/>
      <c r="W45" s="283"/>
      <c r="X45" s="283"/>
      <c r="Y45" s="283"/>
      <c r="Z45" s="283"/>
      <c r="AA45" s="283"/>
      <c r="AB45" s="283"/>
      <c r="AC45" s="283"/>
      <c r="AD45" s="283"/>
      <c r="AE45" s="283"/>
      <c r="AF45" s="283"/>
      <c r="AG45" s="283"/>
      <c r="AH45" s="284"/>
      <c r="AI45" s="17"/>
    </row>
    <row r="46" spans="1:42" ht="15" customHeight="1">
      <c r="A46" s="15"/>
      <c r="AI46" s="17"/>
    </row>
    <row r="47" spans="1:42" ht="15" customHeight="1">
      <c r="A47" s="15"/>
      <c r="B47" s="18" t="s">
        <v>141</v>
      </c>
      <c r="C47" s="18"/>
      <c r="D47" s="18"/>
      <c r="E47" s="18"/>
      <c r="F47" s="18"/>
      <c r="G47" s="18"/>
      <c r="H47" s="18"/>
      <c r="I47" s="18"/>
      <c r="J47" s="18"/>
      <c r="O47" s="303">
        <f>R48+W48</f>
        <v>0</v>
      </c>
      <c r="P47" s="303"/>
      <c r="Q47" s="303"/>
      <c r="R47" s="303"/>
      <c r="S47" s="303"/>
      <c r="T47" s="303"/>
      <c r="U47" s="303"/>
      <c r="V47" s="303"/>
      <c r="W47" s="303"/>
      <c r="X47" s="303"/>
      <c r="AA47" s="161" t="s">
        <v>37</v>
      </c>
      <c r="AB47" s="162"/>
      <c r="AC47" s="162"/>
      <c r="AD47" s="162"/>
      <c r="AE47" s="162"/>
      <c r="AF47" s="162"/>
      <c r="AG47" s="162"/>
      <c r="AH47" s="163"/>
      <c r="AI47" s="17"/>
      <c r="AP47" s="10"/>
    </row>
    <row r="48" spans="1:42" ht="15" customHeight="1">
      <c r="A48" s="15"/>
      <c r="B48" s="99" t="s">
        <v>189</v>
      </c>
      <c r="O48" s="305" t="s">
        <v>190</v>
      </c>
      <c r="P48" s="305"/>
      <c r="Q48" s="306"/>
      <c r="R48" s="304">
        <f>J92</f>
        <v>0</v>
      </c>
      <c r="S48" s="303"/>
      <c r="T48" s="305" t="s">
        <v>191</v>
      </c>
      <c r="U48" s="305"/>
      <c r="V48" s="306"/>
      <c r="W48" s="304">
        <f>J93</f>
        <v>0</v>
      </c>
      <c r="X48" s="303"/>
      <c r="AA48" s="222" t="s">
        <v>47</v>
      </c>
      <c r="AB48" s="223"/>
      <c r="AC48" s="223"/>
      <c r="AD48" s="224"/>
      <c r="AE48" s="307">
        <f>IF(O45&lt;50,O45,50)</f>
        <v>0</v>
      </c>
      <c r="AF48" s="308"/>
      <c r="AG48" s="308"/>
      <c r="AH48" s="309"/>
      <c r="AI48" s="17"/>
      <c r="AP48" s="10"/>
    </row>
    <row r="49" spans="1:42" ht="15" customHeight="1">
      <c r="A49" s="15"/>
      <c r="O49" s="305"/>
      <c r="P49" s="305"/>
      <c r="Q49" s="306"/>
      <c r="R49" s="304"/>
      <c r="S49" s="303"/>
      <c r="T49" s="305"/>
      <c r="U49" s="305"/>
      <c r="V49" s="306"/>
      <c r="W49" s="304"/>
      <c r="X49" s="303"/>
      <c r="AA49" s="225"/>
      <c r="AB49" s="226"/>
      <c r="AC49" s="226"/>
      <c r="AD49" s="227"/>
      <c r="AE49" s="310"/>
      <c r="AF49" s="311"/>
      <c r="AG49" s="311"/>
      <c r="AH49" s="312"/>
      <c r="AI49" s="17"/>
      <c r="AP49" s="10"/>
    </row>
    <row r="50" spans="1:42" ht="15" customHeight="1">
      <c r="A50" s="15"/>
      <c r="AI50" s="17"/>
    </row>
    <row r="51" spans="1:42" ht="15" customHeight="1">
      <c r="A51" s="15"/>
      <c r="B51" s="286" t="s">
        <v>112</v>
      </c>
      <c r="C51" s="287"/>
      <c r="D51" s="287"/>
      <c r="E51" s="287"/>
      <c r="F51" s="287"/>
      <c r="G51" s="287"/>
      <c r="H51" s="287"/>
      <c r="I51" s="287"/>
      <c r="J51" s="287"/>
      <c r="K51" s="287"/>
      <c r="L51" s="287"/>
      <c r="M51" s="287"/>
      <c r="N51" s="287"/>
      <c r="O51" s="287"/>
      <c r="P51" s="287"/>
      <c r="Q51" s="287"/>
      <c r="R51" s="287"/>
      <c r="S51" s="287"/>
      <c r="T51" s="287"/>
      <c r="U51" s="287"/>
      <c r="V51" s="287"/>
      <c r="W51" s="287"/>
      <c r="X51" s="288"/>
      <c r="AA51" s="320" t="str">
        <f>IF((O43-I17)&lt;-42,"Zuschuss wurde später als 6 Wochen nach Veranstaltungsende eingereicht und kann daher nur durch Mehrheitsbeschluss durch den Bezirksjugendvorstand ausbezahlt werden!","")</f>
        <v/>
      </c>
      <c r="AB51" s="321"/>
      <c r="AC51" s="321"/>
      <c r="AD51" s="321"/>
      <c r="AE51" s="321"/>
      <c r="AF51" s="321"/>
      <c r="AG51" s="321"/>
      <c r="AH51" s="322"/>
      <c r="AI51" s="17"/>
      <c r="AP51" s="10"/>
    </row>
    <row r="52" spans="1:42" ht="15" customHeight="1">
      <c r="A52" s="15"/>
      <c r="B52" s="271" t="str">
        <f>IF(AND(O42&lt;&gt;0,O43&lt;&gt;0,O44&lt;&gt;0,O45&lt;&gt;0,R48&gt;0,L20&lt;&gt;"x",F20="x",I17-O43&lt;=42),"Bedingungen sind erfüllt, Antrag kann eingereicht werden!",IF(AND(O42&lt;&gt;0,O43&lt;&gt;0,O44&lt;&gt;0,O45&lt;&gt;0,R48&gt;0,L20&lt;&gt;"x",F20="x",I17-O43&gt;42),"Bedingungen sind teilweise erfüllt (6-Wochen-Frist abgelaufen), Antrag kann trotzdem eingereicht werden!","Bedingungen sind nicht erfüllt, Zuschuss kann nicht beantragt werden!"))</f>
        <v>Bedingungen sind nicht erfüllt, Zuschuss kann nicht beantragt werden!</v>
      </c>
      <c r="C52" s="272"/>
      <c r="D52" s="272"/>
      <c r="E52" s="272"/>
      <c r="F52" s="272"/>
      <c r="G52" s="272"/>
      <c r="H52" s="272"/>
      <c r="I52" s="272"/>
      <c r="J52" s="272"/>
      <c r="K52" s="272"/>
      <c r="L52" s="272"/>
      <c r="M52" s="272"/>
      <c r="N52" s="272"/>
      <c r="O52" s="272"/>
      <c r="P52" s="272"/>
      <c r="Q52" s="272"/>
      <c r="R52" s="272"/>
      <c r="S52" s="272"/>
      <c r="T52" s="272"/>
      <c r="U52" s="272"/>
      <c r="V52" s="272"/>
      <c r="W52" s="272"/>
      <c r="X52" s="273"/>
      <c r="AA52" s="323"/>
      <c r="AB52" s="324"/>
      <c r="AC52" s="324"/>
      <c r="AD52" s="324"/>
      <c r="AE52" s="324"/>
      <c r="AF52" s="324"/>
      <c r="AG52" s="324"/>
      <c r="AH52" s="325"/>
      <c r="AI52" s="17"/>
    </row>
    <row r="53" spans="1:42" ht="15" customHeight="1">
      <c r="A53" s="15"/>
      <c r="B53" s="168"/>
      <c r="C53" s="169"/>
      <c r="D53" s="169"/>
      <c r="E53" s="169"/>
      <c r="F53" s="169"/>
      <c r="G53" s="169"/>
      <c r="H53" s="169"/>
      <c r="I53" s="169"/>
      <c r="J53" s="169"/>
      <c r="K53" s="169"/>
      <c r="L53" s="169"/>
      <c r="M53" s="169"/>
      <c r="N53" s="169"/>
      <c r="O53" s="169"/>
      <c r="P53" s="169"/>
      <c r="Q53" s="169"/>
      <c r="R53" s="169"/>
      <c r="S53" s="169"/>
      <c r="T53" s="169"/>
      <c r="U53" s="169"/>
      <c r="V53" s="169"/>
      <c r="W53" s="169"/>
      <c r="X53" s="170"/>
      <c r="AA53" s="326"/>
      <c r="AB53" s="327"/>
      <c r="AC53" s="327"/>
      <c r="AD53" s="327"/>
      <c r="AE53" s="327"/>
      <c r="AF53" s="327"/>
      <c r="AG53" s="327"/>
      <c r="AH53" s="328"/>
      <c r="AI53" s="17"/>
      <c r="AP53" s="10"/>
    </row>
    <row r="54" spans="1:42" ht="15" customHeight="1">
      <c r="A54" s="2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29"/>
    </row>
    <row r="55" spans="1:42" ht="15" customHeight="1">
      <c r="A55" s="1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4"/>
    </row>
    <row r="56" spans="1:42" ht="15" customHeight="1">
      <c r="A56" s="15"/>
      <c r="B56" s="27" t="s">
        <v>116</v>
      </c>
      <c r="F56" s="10"/>
      <c r="G56" s="10"/>
      <c r="H56" s="10"/>
      <c r="I56" s="10"/>
      <c r="AI56" s="17"/>
    </row>
    <row r="57" spans="1:42" ht="7.5" customHeight="1">
      <c r="A57" s="15"/>
      <c r="B57" s="18"/>
      <c r="AI57" s="17"/>
    </row>
    <row r="58" spans="1:42" ht="15" customHeight="1">
      <c r="A58" s="15"/>
      <c r="B58" s="139"/>
      <c r="C58" s="18" t="s">
        <v>43</v>
      </c>
      <c r="AI58" s="17"/>
    </row>
    <row r="59" spans="1:42" ht="15" customHeight="1">
      <c r="A59" s="15"/>
      <c r="B59" s="30"/>
      <c r="C59" s="18" t="s">
        <v>56</v>
      </c>
      <c r="AI59" s="17"/>
    </row>
    <row r="60" spans="1:42" ht="15" customHeight="1">
      <c r="A60" s="15"/>
      <c r="B60" s="139"/>
      <c r="C60" s="18" t="s">
        <v>217</v>
      </c>
      <c r="AI60" s="17"/>
    </row>
    <row r="61" spans="1:42" ht="15" customHeight="1">
      <c r="A61" s="15"/>
      <c r="B61" s="139"/>
      <c r="C61" s="18" t="s">
        <v>147</v>
      </c>
      <c r="AI61" s="17"/>
    </row>
    <row r="62" spans="1:42" ht="15" customHeight="1">
      <c r="A62" s="15"/>
      <c r="B62" s="139"/>
      <c r="C62" s="18" t="s">
        <v>187</v>
      </c>
      <c r="AI62" s="17"/>
    </row>
    <row r="63" spans="1:42" ht="15" customHeight="1">
      <c r="A63" s="15"/>
      <c r="B63" s="97" t="str">
        <f>IF(OR(B58&lt;&gt;"x",B60&lt;&gt;"x",B61&lt;&gt;"x",B62&lt;&gt;"x"),"↑","")</f>
        <v>↑</v>
      </c>
      <c r="C63" s="60" t="str">
        <f>IF(B63="","","Hinweis: bitte noch alles ankreuzen!!")</f>
        <v>Hinweis: bitte noch alles ankreuzen!!</v>
      </c>
      <c r="AI63" s="17"/>
    </row>
    <row r="64" spans="1:42" ht="15" customHeight="1">
      <c r="A64" s="15"/>
      <c r="B64" s="98"/>
      <c r="AI64" s="17"/>
    </row>
    <row r="65" spans="1:35" ht="15" customHeight="1">
      <c r="A65" s="15"/>
      <c r="T65" s="18" t="s">
        <v>148</v>
      </c>
      <c r="AI65" s="17"/>
    </row>
    <row r="66" spans="1:35" ht="15" customHeight="1">
      <c r="A66" s="15"/>
      <c r="C66" s="18" t="s">
        <v>19</v>
      </c>
      <c r="D66" s="18"/>
      <c r="G66" s="174" t="s">
        <v>194</v>
      </c>
      <c r="H66" s="175"/>
      <c r="I66" s="175"/>
      <c r="J66" s="175"/>
      <c r="K66" s="175"/>
      <c r="L66" s="175"/>
      <c r="M66" s="175"/>
      <c r="N66" s="176"/>
      <c r="O66" s="185" t="s">
        <v>99</v>
      </c>
      <c r="P66" s="186"/>
      <c r="Q66" s="186"/>
      <c r="R66" s="187"/>
      <c r="T66" s="174" t="s">
        <v>153</v>
      </c>
      <c r="U66" s="175"/>
      <c r="V66" s="175"/>
      <c r="W66" s="175"/>
      <c r="X66" s="175"/>
      <c r="Y66" s="175"/>
      <c r="Z66" s="175"/>
      <c r="AA66" s="175"/>
      <c r="AB66" s="175"/>
      <c r="AC66" s="175"/>
      <c r="AD66" s="175"/>
      <c r="AE66" s="175"/>
      <c r="AF66" s="175"/>
      <c r="AG66" s="175"/>
      <c r="AH66" s="176"/>
      <c r="AI66" s="17"/>
    </row>
    <row r="67" spans="1:35" ht="15" customHeight="1">
      <c r="A67" s="15"/>
      <c r="AI67" s="17"/>
    </row>
    <row r="68" spans="1:35" ht="15" customHeight="1">
      <c r="A68" s="15"/>
      <c r="T68" s="18" t="s">
        <v>88</v>
      </c>
      <c r="AI68" s="17"/>
    </row>
    <row r="69" spans="1:35" ht="15" customHeight="1">
      <c r="A69" s="15"/>
      <c r="C69" s="18" t="s">
        <v>20</v>
      </c>
      <c r="D69" s="18"/>
      <c r="G69" s="9"/>
      <c r="H69" s="9"/>
      <c r="I69" s="9"/>
      <c r="J69" s="9"/>
      <c r="K69" s="9"/>
      <c r="L69" s="9"/>
      <c r="M69" s="9"/>
      <c r="N69" s="9"/>
      <c r="O69" s="9"/>
      <c r="P69" s="9"/>
      <c r="Q69" s="9"/>
      <c r="R69" s="9"/>
      <c r="T69" s="174" t="s">
        <v>174</v>
      </c>
      <c r="U69" s="175"/>
      <c r="V69" s="175"/>
      <c r="W69" s="175"/>
      <c r="X69" s="175"/>
      <c r="Y69" s="175"/>
      <c r="Z69" s="175"/>
      <c r="AA69" s="175"/>
      <c r="AB69" s="175"/>
      <c r="AC69" s="175"/>
      <c r="AD69" s="175"/>
      <c r="AE69" s="175"/>
      <c r="AF69" s="175"/>
      <c r="AG69" s="175"/>
      <c r="AH69" s="176"/>
      <c r="AI69" s="17"/>
    </row>
    <row r="70" spans="1:35" ht="15" customHeight="1">
      <c r="A70" s="15"/>
      <c r="G70" s="10" t="s">
        <v>114</v>
      </c>
      <c r="AI70" s="17"/>
    </row>
    <row r="71" spans="1:35" ht="15" customHeight="1">
      <c r="AI71" s="17"/>
    </row>
    <row r="72" spans="1:35" ht="15" customHeight="1">
      <c r="A72" s="33"/>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4"/>
    </row>
    <row r="73" spans="1:35" ht="15" customHeight="1">
      <c r="A73" s="181" t="s">
        <v>46</v>
      </c>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3"/>
    </row>
    <row r="74" spans="1:35" ht="15" customHeight="1">
      <c r="A74" s="15"/>
      <c r="AI74" s="17"/>
    </row>
    <row r="75" spans="1:35" ht="15" customHeight="1">
      <c r="A75" s="15"/>
      <c r="B75" s="11"/>
      <c r="C75" s="46"/>
      <c r="D75" s="13"/>
      <c r="E75" s="13"/>
      <c r="F75" s="13"/>
      <c r="G75" s="13"/>
      <c r="H75" s="13"/>
      <c r="I75" s="13"/>
      <c r="J75" s="13"/>
      <c r="K75" s="13"/>
      <c r="L75" s="13"/>
      <c r="M75" s="13"/>
      <c r="N75" s="13"/>
      <c r="O75" s="13"/>
      <c r="P75" s="13"/>
      <c r="Q75" s="13"/>
      <c r="R75" s="13"/>
      <c r="S75" s="13"/>
      <c r="T75" s="13"/>
      <c r="U75" s="13"/>
      <c r="V75" s="13"/>
      <c r="W75" s="13"/>
      <c r="X75" s="14"/>
      <c r="Z75" s="71"/>
      <c r="AA75" s="72"/>
      <c r="AB75" s="72"/>
      <c r="AC75" s="72"/>
      <c r="AD75" s="72"/>
      <c r="AE75" s="72"/>
      <c r="AF75" s="72"/>
      <c r="AG75" s="72"/>
      <c r="AH75" s="73"/>
      <c r="AI75" s="17"/>
    </row>
    <row r="76" spans="1:35" ht="15" customHeight="1">
      <c r="A76" s="15"/>
      <c r="B76" s="15"/>
      <c r="C76" s="62" t="s">
        <v>92</v>
      </c>
      <c r="X76" s="17"/>
      <c r="Z76" s="74"/>
      <c r="AA76" s="62" t="s">
        <v>126</v>
      </c>
      <c r="AB76" s="10"/>
      <c r="AC76" s="10"/>
      <c r="AD76" s="10"/>
      <c r="AE76" s="10"/>
      <c r="AF76" s="10"/>
      <c r="AG76" s="10"/>
      <c r="AH76" s="122"/>
      <c r="AI76" s="17"/>
    </row>
    <row r="77" spans="1:35" ht="15" customHeight="1">
      <c r="A77" s="15"/>
      <c r="B77" s="15"/>
      <c r="C77" s="8"/>
      <c r="X77" s="17"/>
      <c r="Z77" s="74"/>
      <c r="AA77" s="10"/>
      <c r="AB77" s="10"/>
      <c r="AC77" s="10"/>
      <c r="AD77" s="10"/>
      <c r="AE77" s="10"/>
      <c r="AF77" s="10"/>
      <c r="AG77" s="10"/>
      <c r="AH77" s="122"/>
      <c r="AI77" s="17"/>
    </row>
    <row r="78" spans="1:35" ht="15" customHeight="1">
      <c r="A78" s="15"/>
      <c r="B78" s="15"/>
      <c r="C78" s="24" t="s">
        <v>44</v>
      </c>
      <c r="I78" s="9"/>
      <c r="J78" s="9"/>
      <c r="K78" s="9"/>
      <c r="L78" s="9"/>
      <c r="M78" s="9"/>
      <c r="N78" s="9"/>
      <c r="O78" s="9"/>
      <c r="P78" s="9"/>
      <c r="Q78" s="9"/>
      <c r="R78" s="9"/>
      <c r="S78" s="9"/>
      <c r="X78" s="17"/>
      <c r="Z78" s="74"/>
      <c r="AA78" s="123"/>
      <c r="AB78" s="313" t="s">
        <v>185</v>
      </c>
      <c r="AC78" s="314"/>
      <c r="AD78" s="314"/>
      <c r="AE78" s="314"/>
      <c r="AF78" s="314"/>
      <c r="AG78" s="314"/>
      <c r="AH78" s="315"/>
      <c r="AI78" s="17"/>
    </row>
    <row r="79" spans="1:35" ht="15" customHeight="1">
      <c r="A79" s="15"/>
      <c r="B79" s="15"/>
      <c r="C79" s="8"/>
      <c r="X79" s="17"/>
      <c r="Z79" s="74"/>
      <c r="AA79" s="10"/>
      <c r="AB79" s="61"/>
      <c r="AC79" s="61"/>
      <c r="AD79" s="61"/>
      <c r="AE79" s="61"/>
      <c r="AF79" s="61"/>
      <c r="AG79" s="61"/>
      <c r="AH79" s="125"/>
      <c r="AI79" s="17"/>
    </row>
    <row r="80" spans="1:35" ht="15" customHeight="1">
      <c r="A80" s="15"/>
      <c r="B80" s="15"/>
      <c r="C80" s="8"/>
      <c r="X80" s="17"/>
      <c r="Z80" s="74"/>
      <c r="AA80" s="123"/>
      <c r="AB80" s="184" t="s">
        <v>176</v>
      </c>
      <c r="AC80" s="184"/>
      <c r="AD80" s="184"/>
      <c r="AE80" s="184"/>
      <c r="AF80" s="184"/>
      <c r="AG80" s="184"/>
      <c r="AH80" s="285"/>
      <c r="AI80" s="17"/>
    </row>
    <row r="81" spans="1:35" ht="15" customHeight="1">
      <c r="A81" s="15"/>
      <c r="B81" s="15"/>
      <c r="C81" s="24" t="s">
        <v>19</v>
      </c>
      <c r="D81" s="18"/>
      <c r="G81" s="9"/>
      <c r="H81" s="9"/>
      <c r="I81" s="9"/>
      <c r="J81" s="9"/>
      <c r="K81" s="9"/>
      <c r="L81" s="9"/>
      <c r="M81" s="9"/>
      <c r="N81" s="9"/>
      <c r="O81" s="9"/>
      <c r="P81" s="9"/>
      <c r="Q81" s="9"/>
      <c r="R81" s="9"/>
      <c r="S81" s="9"/>
      <c r="X81" s="17"/>
      <c r="Z81" s="74"/>
      <c r="AA81" s="10"/>
      <c r="AB81" s="184"/>
      <c r="AC81" s="184"/>
      <c r="AD81" s="184"/>
      <c r="AE81" s="184"/>
      <c r="AF81" s="184"/>
      <c r="AG81" s="184"/>
      <c r="AH81" s="285"/>
      <c r="AI81" s="17"/>
    </row>
    <row r="82" spans="1:35" ht="15" customHeight="1">
      <c r="A82" s="15"/>
      <c r="B82" s="15"/>
      <c r="C82" s="8"/>
      <c r="X82" s="17"/>
      <c r="Z82" s="74"/>
      <c r="AA82" s="123"/>
      <c r="AB82" s="184" t="s">
        <v>195</v>
      </c>
      <c r="AC82" s="184"/>
      <c r="AD82" s="184"/>
      <c r="AE82" s="184"/>
      <c r="AF82" s="184"/>
      <c r="AG82" s="184"/>
      <c r="AH82" s="285"/>
      <c r="AI82" s="17"/>
    </row>
    <row r="83" spans="1:35" ht="15" customHeight="1">
      <c r="A83" s="15"/>
      <c r="B83" s="15"/>
      <c r="C83" s="8"/>
      <c r="X83" s="17"/>
      <c r="Z83" s="74"/>
      <c r="AA83" s="10"/>
      <c r="AB83" s="184"/>
      <c r="AC83" s="184"/>
      <c r="AD83" s="184"/>
      <c r="AE83" s="184"/>
      <c r="AF83" s="184"/>
      <c r="AG83" s="184"/>
      <c r="AH83" s="285"/>
      <c r="AI83" s="17"/>
    </row>
    <row r="84" spans="1:35" ht="15" customHeight="1">
      <c r="A84" s="15"/>
      <c r="B84" s="15"/>
      <c r="C84" s="24" t="s">
        <v>20</v>
      </c>
      <c r="D84" s="18"/>
      <c r="G84" s="9"/>
      <c r="H84" s="9"/>
      <c r="I84" s="9"/>
      <c r="J84" s="9"/>
      <c r="K84" s="9"/>
      <c r="L84" s="9"/>
      <c r="M84" s="9"/>
      <c r="N84" s="9"/>
      <c r="O84" s="9"/>
      <c r="P84" s="9"/>
      <c r="Q84" s="9"/>
      <c r="R84" s="9"/>
      <c r="S84" s="9"/>
      <c r="X84" s="17"/>
      <c r="Z84" s="76"/>
      <c r="AA84" s="66"/>
      <c r="AB84" s="66"/>
      <c r="AC84" s="66"/>
      <c r="AD84" s="66"/>
      <c r="AE84" s="66"/>
      <c r="AF84" s="66"/>
      <c r="AG84" s="66"/>
      <c r="AH84" s="75"/>
      <c r="AI84" s="17"/>
    </row>
    <row r="85" spans="1:35" ht="15" customHeight="1">
      <c r="A85" s="15"/>
      <c r="B85" s="28"/>
      <c r="C85" s="9"/>
      <c r="D85" s="9"/>
      <c r="E85" s="9"/>
      <c r="F85" s="9"/>
      <c r="G85" s="63" t="s">
        <v>115</v>
      </c>
      <c r="H85" s="9"/>
      <c r="I85" s="9"/>
      <c r="J85" s="9"/>
      <c r="K85" s="9"/>
      <c r="L85" s="9"/>
      <c r="M85" s="9"/>
      <c r="N85" s="9"/>
      <c r="O85" s="9"/>
      <c r="P85" s="9"/>
      <c r="Q85" s="9"/>
      <c r="R85" s="9"/>
      <c r="S85" s="9"/>
      <c r="T85" s="9"/>
      <c r="U85" s="9"/>
      <c r="V85" s="9"/>
      <c r="W85" s="9"/>
      <c r="X85" s="29"/>
      <c r="Z85" s="77"/>
      <c r="AA85" s="78"/>
      <c r="AB85" s="78"/>
      <c r="AC85" s="78"/>
      <c r="AD85" s="78"/>
      <c r="AE85" s="78"/>
      <c r="AF85" s="78"/>
      <c r="AG85" s="78"/>
      <c r="AH85" s="79"/>
      <c r="AI85" s="17"/>
    </row>
    <row r="86" spans="1:35" ht="15" customHeight="1">
      <c r="A86" s="2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29"/>
    </row>
    <row r="87" spans="1:35" ht="15" customHeight="1">
      <c r="A87" s="11"/>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4"/>
    </row>
    <row r="88" spans="1:35" ht="15" customHeight="1">
      <c r="A88" s="15"/>
      <c r="B88" s="68" t="s">
        <v>104</v>
      </c>
      <c r="C88" s="69"/>
      <c r="D88" s="69"/>
      <c r="E88" s="69"/>
      <c r="F88" s="69"/>
      <c r="G88" s="69"/>
      <c r="H88" s="69"/>
      <c r="I88" s="69"/>
      <c r="J88" s="69"/>
      <c r="K88" s="69"/>
      <c r="L88" s="69"/>
      <c r="M88" s="69"/>
      <c r="N88" s="69"/>
      <c r="O88" s="69"/>
      <c r="P88" s="69"/>
      <c r="Q88" s="69"/>
      <c r="R88" s="69"/>
      <c r="S88" s="69"/>
      <c r="T88" s="87"/>
      <c r="U88" s="87"/>
      <c r="V88" s="69"/>
      <c r="W88" s="69"/>
      <c r="X88" s="69"/>
      <c r="AI88" s="17"/>
    </row>
    <row r="89" spans="1:35" ht="21">
      <c r="A89" s="15"/>
      <c r="B89" s="70" t="s">
        <v>144</v>
      </c>
      <c r="C89" s="69"/>
      <c r="D89" s="69"/>
      <c r="E89" s="69"/>
      <c r="F89" s="69"/>
      <c r="G89" s="69"/>
      <c r="H89" s="69"/>
      <c r="I89" s="69"/>
      <c r="J89" s="69"/>
      <c r="K89" s="69"/>
      <c r="L89" s="69"/>
      <c r="M89" s="69"/>
      <c r="N89" s="69"/>
      <c r="O89" s="69"/>
      <c r="P89" s="69"/>
      <c r="Q89" s="69"/>
      <c r="R89" s="69"/>
      <c r="S89" s="69"/>
      <c r="T89" s="69"/>
      <c r="U89" s="69"/>
      <c r="V89" s="69"/>
      <c r="W89" s="69"/>
      <c r="X89" s="69"/>
      <c r="AI89" s="17"/>
    </row>
    <row r="90" spans="1:35" ht="20.25">
      <c r="A90" s="15"/>
      <c r="B90" s="70" t="s">
        <v>145</v>
      </c>
      <c r="C90" s="69"/>
      <c r="D90" s="69"/>
      <c r="E90" s="69"/>
      <c r="F90" s="69"/>
      <c r="G90" s="69"/>
      <c r="H90" s="69"/>
      <c r="I90" s="69"/>
      <c r="J90" s="69"/>
      <c r="K90" s="69"/>
      <c r="L90" s="69"/>
      <c r="M90" s="69"/>
      <c r="N90" s="69"/>
      <c r="O90" s="69"/>
      <c r="P90" s="69"/>
      <c r="Q90" s="69"/>
      <c r="R90" s="69"/>
      <c r="S90" s="69"/>
      <c r="T90" s="69"/>
      <c r="U90" s="69"/>
      <c r="V90" s="69"/>
      <c r="W90" s="69"/>
      <c r="X90" s="69"/>
      <c r="AI90" s="17"/>
    </row>
    <row r="91" spans="1:35" ht="15" customHeight="1">
      <c r="A91" s="15"/>
      <c r="AI91" s="17"/>
    </row>
    <row r="92" spans="1:35" ht="15" customHeight="1">
      <c r="A92" s="15"/>
      <c r="B92" s="93" t="s">
        <v>59</v>
      </c>
      <c r="C92" s="94"/>
      <c r="D92" s="94"/>
      <c r="E92" s="94"/>
      <c r="F92" s="94"/>
      <c r="G92" s="94"/>
      <c r="H92" s="94"/>
      <c r="I92" s="95"/>
      <c r="J92" s="177">
        <f>COUNTIF(AG98:AG138,1)</f>
        <v>0</v>
      </c>
      <c r="K92" s="178"/>
      <c r="AI92" s="17"/>
    </row>
    <row r="93" spans="1:35" ht="15" customHeight="1">
      <c r="A93" s="15"/>
      <c r="B93" s="93" t="s">
        <v>60</v>
      </c>
      <c r="C93" s="94"/>
      <c r="D93" s="94"/>
      <c r="E93" s="94"/>
      <c r="F93" s="94"/>
      <c r="G93" s="94"/>
      <c r="H93" s="94"/>
      <c r="I93" s="95"/>
      <c r="J93" s="177">
        <f>COUNTIF(AH98:AH138,1)</f>
        <v>0</v>
      </c>
      <c r="K93" s="178"/>
      <c r="AI93" s="17"/>
    </row>
    <row r="94" spans="1:35" ht="15" customHeight="1">
      <c r="A94" s="15"/>
      <c r="B94" s="88"/>
      <c r="AI94" s="17"/>
    </row>
    <row r="95" spans="1:35" ht="20.25" customHeight="1">
      <c r="A95" s="15"/>
      <c r="B95" s="333" t="s">
        <v>146</v>
      </c>
      <c r="C95" s="250"/>
      <c r="D95" s="339" t="s">
        <v>69</v>
      </c>
      <c r="E95" s="340"/>
      <c r="F95" s="340"/>
      <c r="G95" s="340"/>
      <c r="H95" s="340"/>
      <c r="I95" s="340"/>
      <c r="J95" s="340"/>
      <c r="K95" s="340"/>
      <c r="L95" s="340"/>
      <c r="M95" s="340"/>
      <c r="N95" s="340"/>
      <c r="O95" s="341"/>
      <c r="P95" s="339" t="s">
        <v>68</v>
      </c>
      <c r="Q95" s="340"/>
      <c r="R95" s="340"/>
      <c r="S95" s="340"/>
      <c r="T95" s="340"/>
      <c r="U95" s="340"/>
      <c r="V95" s="340"/>
      <c r="W95" s="340"/>
      <c r="X95" s="340"/>
      <c r="Y95" s="340"/>
      <c r="Z95" s="340"/>
      <c r="AA95" s="340"/>
      <c r="AB95" s="297" t="s">
        <v>149</v>
      </c>
      <c r="AC95" s="298"/>
      <c r="AD95" s="298"/>
      <c r="AE95" s="298"/>
      <c r="AF95" s="299"/>
      <c r="AG95" s="137"/>
      <c r="AH95" s="137"/>
      <c r="AI95" s="121"/>
    </row>
    <row r="96" spans="1:35" ht="20.25" customHeight="1">
      <c r="A96" s="15"/>
      <c r="B96" s="251"/>
      <c r="C96" s="252"/>
      <c r="D96" s="342"/>
      <c r="E96" s="343"/>
      <c r="F96" s="343"/>
      <c r="G96" s="343"/>
      <c r="H96" s="343"/>
      <c r="I96" s="343"/>
      <c r="J96" s="343"/>
      <c r="K96" s="343"/>
      <c r="L96" s="343"/>
      <c r="M96" s="343"/>
      <c r="N96" s="343"/>
      <c r="O96" s="344"/>
      <c r="P96" s="342"/>
      <c r="Q96" s="343"/>
      <c r="R96" s="343"/>
      <c r="S96" s="343"/>
      <c r="T96" s="343"/>
      <c r="U96" s="343"/>
      <c r="V96" s="343"/>
      <c r="W96" s="343"/>
      <c r="X96" s="343"/>
      <c r="Y96" s="343"/>
      <c r="Z96" s="343"/>
      <c r="AA96" s="343"/>
      <c r="AB96" s="300"/>
      <c r="AC96" s="301"/>
      <c r="AD96" s="301"/>
      <c r="AE96" s="301"/>
      <c r="AF96" s="302"/>
      <c r="AG96" s="137"/>
      <c r="AH96" s="137"/>
      <c r="AI96" s="121"/>
    </row>
    <row r="97" spans="1:35" ht="7.5" customHeight="1">
      <c r="A97" s="15"/>
      <c r="B97" s="334"/>
      <c r="C97" s="335"/>
      <c r="D97" s="255"/>
      <c r="E97" s="316"/>
      <c r="F97" s="316"/>
      <c r="G97" s="316"/>
      <c r="H97" s="316"/>
      <c r="I97" s="316"/>
      <c r="J97" s="316"/>
      <c r="K97" s="316"/>
      <c r="L97" s="316"/>
      <c r="M97" s="316"/>
      <c r="N97" s="316"/>
      <c r="O97" s="256"/>
      <c r="P97" s="255"/>
      <c r="Q97" s="316"/>
      <c r="R97" s="316"/>
      <c r="S97" s="316"/>
      <c r="T97" s="316"/>
      <c r="U97" s="316"/>
      <c r="V97" s="316"/>
      <c r="W97" s="316"/>
      <c r="X97" s="316"/>
      <c r="Y97" s="316"/>
      <c r="Z97" s="316"/>
      <c r="AA97" s="256"/>
      <c r="AB97" s="317"/>
      <c r="AC97" s="318"/>
      <c r="AD97" s="318"/>
      <c r="AE97" s="318"/>
      <c r="AF97" s="319"/>
      <c r="AG97" s="138"/>
      <c r="AH97" s="138"/>
      <c r="AI97" s="121"/>
    </row>
    <row r="98" spans="1:35" ht="15" customHeight="1">
      <c r="A98" s="15"/>
      <c r="B98" s="329">
        <v>1</v>
      </c>
      <c r="C98" s="330"/>
      <c r="D98" s="336"/>
      <c r="E98" s="337"/>
      <c r="F98" s="337"/>
      <c r="G98" s="337"/>
      <c r="H98" s="337"/>
      <c r="I98" s="337"/>
      <c r="J98" s="337"/>
      <c r="K98" s="337"/>
      <c r="L98" s="337"/>
      <c r="M98" s="337"/>
      <c r="N98" s="337"/>
      <c r="O98" s="338"/>
      <c r="P98" s="231"/>
      <c r="Q98" s="294"/>
      <c r="R98" s="294"/>
      <c r="S98" s="294"/>
      <c r="T98" s="294"/>
      <c r="U98" s="294"/>
      <c r="V98" s="294"/>
      <c r="W98" s="294"/>
      <c r="X98" s="294"/>
      <c r="Y98" s="294"/>
      <c r="Z98" s="294"/>
      <c r="AA98" s="232"/>
      <c r="AB98" s="291"/>
      <c r="AC98" s="291"/>
      <c r="AD98" s="291"/>
      <c r="AE98" s="291"/>
      <c r="AF98" s="291"/>
      <c r="AG98" s="120" t="str">
        <f>IF(AND(AB98&lt;&gt;0,AB98&lt;27),1,"")</f>
        <v/>
      </c>
      <c r="AH98" s="120" t="str">
        <f>IF(AB98&gt;=27,1,"")</f>
        <v/>
      </c>
      <c r="AI98" s="121"/>
    </row>
    <row r="99" spans="1:35" ht="15" customHeight="1">
      <c r="A99" s="15"/>
      <c r="B99" s="331">
        <v>2</v>
      </c>
      <c r="C99" s="332"/>
      <c r="D99" s="336"/>
      <c r="E99" s="337"/>
      <c r="F99" s="337"/>
      <c r="G99" s="337"/>
      <c r="H99" s="337"/>
      <c r="I99" s="337"/>
      <c r="J99" s="337"/>
      <c r="K99" s="337"/>
      <c r="L99" s="337"/>
      <c r="M99" s="337"/>
      <c r="N99" s="337"/>
      <c r="O99" s="338"/>
      <c r="P99" s="231"/>
      <c r="Q99" s="294"/>
      <c r="R99" s="294"/>
      <c r="S99" s="294"/>
      <c r="T99" s="294"/>
      <c r="U99" s="294"/>
      <c r="V99" s="294"/>
      <c r="W99" s="294"/>
      <c r="X99" s="294"/>
      <c r="Y99" s="294"/>
      <c r="Z99" s="294"/>
      <c r="AA99" s="232"/>
      <c r="AB99" s="291"/>
      <c r="AC99" s="291"/>
      <c r="AD99" s="291"/>
      <c r="AE99" s="291"/>
      <c r="AF99" s="291"/>
      <c r="AG99" s="120" t="str">
        <f t="shared" ref="AG99:AG137" si="0">IF(AND(AB99&lt;&gt;0,AB99&lt;27),1,"")</f>
        <v/>
      </c>
      <c r="AH99" s="120" t="str">
        <f t="shared" ref="AH99:AH137" si="1">IF(AB99&gt;=27,1,"")</f>
        <v/>
      </c>
      <c r="AI99" s="121"/>
    </row>
    <row r="100" spans="1:35" ht="15" customHeight="1">
      <c r="A100" s="15"/>
      <c r="B100" s="331">
        <v>3</v>
      </c>
      <c r="C100" s="332"/>
      <c r="D100" s="336"/>
      <c r="E100" s="337"/>
      <c r="F100" s="337"/>
      <c r="G100" s="337"/>
      <c r="H100" s="337"/>
      <c r="I100" s="337"/>
      <c r="J100" s="337"/>
      <c r="K100" s="337"/>
      <c r="L100" s="337"/>
      <c r="M100" s="337"/>
      <c r="N100" s="337"/>
      <c r="O100" s="338"/>
      <c r="P100" s="231"/>
      <c r="Q100" s="294"/>
      <c r="R100" s="294"/>
      <c r="S100" s="294"/>
      <c r="T100" s="294"/>
      <c r="U100" s="294"/>
      <c r="V100" s="294"/>
      <c r="W100" s="294"/>
      <c r="X100" s="294"/>
      <c r="Y100" s="294"/>
      <c r="Z100" s="294"/>
      <c r="AA100" s="232"/>
      <c r="AB100" s="291"/>
      <c r="AC100" s="291"/>
      <c r="AD100" s="291"/>
      <c r="AE100" s="291"/>
      <c r="AF100" s="291"/>
      <c r="AG100" s="120" t="str">
        <f t="shared" si="0"/>
        <v/>
      </c>
      <c r="AH100" s="120" t="str">
        <f t="shared" si="1"/>
        <v/>
      </c>
      <c r="AI100" s="121"/>
    </row>
    <row r="101" spans="1:35" ht="15" customHeight="1">
      <c r="A101" s="15"/>
      <c r="B101" s="331">
        <v>4</v>
      </c>
      <c r="C101" s="332"/>
      <c r="D101" s="336"/>
      <c r="E101" s="337"/>
      <c r="F101" s="337"/>
      <c r="G101" s="337"/>
      <c r="H101" s="337"/>
      <c r="I101" s="337"/>
      <c r="J101" s="337"/>
      <c r="K101" s="337"/>
      <c r="L101" s="337"/>
      <c r="M101" s="337"/>
      <c r="N101" s="337"/>
      <c r="O101" s="338"/>
      <c r="P101" s="231"/>
      <c r="Q101" s="294"/>
      <c r="R101" s="294"/>
      <c r="S101" s="294"/>
      <c r="T101" s="294"/>
      <c r="U101" s="294"/>
      <c r="V101" s="294"/>
      <c r="W101" s="294"/>
      <c r="X101" s="294"/>
      <c r="Y101" s="294"/>
      <c r="Z101" s="294"/>
      <c r="AA101" s="232"/>
      <c r="AB101" s="291"/>
      <c r="AC101" s="291"/>
      <c r="AD101" s="291"/>
      <c r="AE101" s="291"/>
      <c r="AF101" s="291"/>
      <c r="AG101" s="120" t="str">
        <f t="shared" si="0"/>
        <v/>
      </c>
      <c r="AH101" s="120" t="str">
        <f t="shared" si="1"/>
        <v/>
      </c>
      <c r="AI101" s="121"/>
    </row>
    <row r="102" spans="1:35" ht="15" customHeight="1">
      <c r="A102" s="15"/>
      <c r="B102" s="331">
        <v>5</v>
      </c>
      <c r="C102" s="332"/>
      <c r="D102" s="336"/>
      <c r="E102" s="337"/>
      <c r="F102" s="337"/>
      <c r="G102" s="337"/>
      <c r="H102" s="337"/>
      <c r="I102" s="337"/>
      <c r="J102" s="337"/>
      <c r="K102" s="337"/>
      <c r="L102" s="337"/>
      <c r="M102" s="337"/>
      <c r="N102" s="337"/>
      <c r="O102" s="338"/>
      <c r="P102" s="231"/>
      <c r="Q102" s="294"/>
      <c r="R102" s="294"/>
      <c r="S102" s="294"/>
      <c r="T102" s="294"/>
      <c r="U102" s="294"/>
      <c r="V102" s="294"/>
      <c r="W102" s="294"/>
      <c r="X102" s="294"/>
      <c r="Y102" s="294"/>
      <c r="Z102" s="294"/>
      <c r="AA102" s="232"/>
      <c r="AB102" s="291"/>
      <c r="AC102" s="291"/>
      <c r="AD102" s="291"/>
      <c r="AE102" s="291"/>
      <c r="AF102" s="291"/>
      <c r="AG102" s="120" t="str">
        <f t="shared" si="0"/>
        <v/>
      </c>
      <c r="AH102" s="120" t="str">
        <f t="shared" si="1"/>
        <v/>
      </c>
      <c r="AI102" s="121"/>
    </row>
    <row r="103" spans="1:35" ht="15" customHeight="1">
      <c r="A103" s="15"/>
      <c r="B103" s="331">
        <v>6</v>
      </c>
      <c r="C103" s="332"/>
      <c r="D103" s="336"/>
      <c r="E103" s="337"/>
      <c r="F103" s="337"/>
      <c r="G103" s="337"/>
      <c r="H103" s="337"/>
      <c r="I103" s="337"/>
      <c r="J103" s="337"/>
      <c r="K103" s="337"/>
      <c r="L103" s="337"/>
      <c r="M103" s="337"/>
      <c r="N103" s="337"/>
      <c r="O103" s="338"/>
      <c r="P103" s="231"/>
      <c r="Q103" s="294"/>
      <c r="R103" s="294"/>
      <c r="S103" s="294"/>
      <c r="T103" s="294"/>
      <c r="U103" s="294"/>
      <c r="V103" s="294"/>
      <c r="W103" s="294"/>
      <c r="X103" s="294"/>
      <c r="Y103" s="294"/>
      <c r="Z103" s="294"/>
      <c r="AA103" s="232"/>
      <c r="AB103" s="291"/>
      <c r="AC103" s="291"/>
      <c r="AD103" s="291"/>
      <c r="AE103" s="291"/>
      <c r="AF103" s="291"/>
      <c r="AG103" s="120" t="str">
        <f t="shared" si="0"/>
        <v/>
      </c>
      <c r="AH103" s="120" t="str">
        <f t="shared" si="1"/>
        <v/>
      </c>
      <c r="AI103" s="121"/>
    </row>
    <row r="104" spans="1:35" ht="15" customHeight="1">
      <c r="A104" s="15"/>
      <c r="B104" s="331">
        <v>7</v>
      </c>
      <c r="C104" s="332"/>
      <c r="D104" s="336"/>
      <c r="E104" s="337"/>
      <c r="F104" s="337"/>
      <c r="G104" s="337"/>
      <c r="H104" s="337"/>
      <c r="I104" s="337"/>
      <c r="J104" s="337"/>
      <c r="K104" s="337"/>
      <c r="L104" s="337"/>
      <c r="M104" s="337"/>
      <c r="N104" s="337"/>
      <c r="O104" s="338"/>
      <c r="P104" s="231"/>
      <c r="Q104" s="294"/>
      <c r="R104" s="294"/>
      <c r="S104" s="294"/>
      <c r="T104" s="294"/>
      <c r="U104" s="294"/>
      <c r="V104" s="294"/>
      <c r="W104" s="294"/>
      <c r="X104" s="294"/>
      <c r="Y104" s="294"/>
      <c r="Z104" s="294"/>
      <c r="AA104" s="232"/>
      <c r="AB104" s="291"/>
      <c r="AC104" s="291"/>
      <c r="AD104" s="291"/>
      <c r="AE104" s="291"/>
      <c r="AF104" s="291"/>
      <c r="AG104" s="120" t="str">
        <f t="shared" si="0"/>
        <v/>
      </c>
      <c r="AH104" s="120" t="str">
        <f t="shared" si="1"/>
        <v/>
      </c>
      <c r="AI104" s="121"/>
    </row>
    <row r="105" spans="1:35" ht="15" customHeight="1">
      <c r="A105" s="15"/>
      <c r="B105" s="331">
        <v>8</v>
      </c>
      <c r="C105" s="332"/>
      <c r="D105" s="336"/>
      <c r="E105" s="337"/>
      <c r="F105" s="337"/>
      <c r="G105" s="337"/>
      <c r="H105" s="337"/>
      <c r="I105" s="337"/>
      <c r="J105" s="337"/>
      <c r="K105" s="337"/>
      <c r="L105" s="337"/>
      <c r="M105" s="337"/>
      <c r="N105" s="337"/>
      <c r="O105" s="338"/>
      <c r="P105" s="231"/>
      <c r="Q105" s="294"/>
      <c r="R105" s="294"/>
      <c r="S105" s="294"/>
      <c r="T105" s="294"/>
      <c r="U105" s="294"/>
      <c r="V105" s="294"/>
      <c r="W105" s="294"/>
      <c r="X105" s="294"/>
      <c r="Y105" s="294"/>
      <c r="Z105" s="294"/>
      <c r="AA105" s="232"/>
      <c r="AB105" s="291"/>
      <c r="AC105" s="291"/>
      <c r="AD105" s="291"/>
      <c r="AE105" s="291"/>
      <c r="AF105" s="291"/>
      <c r="AG105" s="120" t="str">
        <f t="shared" si="0"/>
        <v/>
      </c>
      <c r="AH105" s="120" t="str">
        <f t="shared" si="1"/>
        <v/>
      </c>
      <c r="AI105" s="121"/>
    </row>
    <row r="106" spans="1:35" ht="15" customHeight="1">
      <c r="A106" s="15"/>
      <c r="B106" s="331">
        <v>9</v>
      </c>
      <c r="C106" s="332"/>
      <c r="D106" s="336"/>
      <c r="E106" s="337"/>
      <c r="F106" s="337"/>
      <c r="G106" s="337"/>
      <c r="H106" s="337"/>
      <c r="I106" s="337"/>
      <c r="J106" s="337"/>
      <c r="K106" s="337"/>
      <c r="L106" s="337"/>
      <c r="M106" s="337"/>
      <c r="N106" s="337"/>
      <c r="O106" s="338"/>
      <c r="P106" s="231"/>
      <c r="Q106" s="294"/>
      <c r="R106" s="294"/>
      <c r="S106" s="294"/>
      <c r="T106" s="294"/>
      <c r="U106" s="294"/>
      <c r="V106" s="294"/>
      <c r="W106" s="294"/>
      <c r="X106" s="294"/>
      <c r="Y106" s="294"/>
      <c r="Z106" s="294"/>
      <c r="AA106" s="232"/>
      <c r="AB106" s="291"/>
      <c r="AC106" s="291"/>
      <c r="AD106" s="291"/>
      <c r="AE106" s="291"/>
      <c r="AF106" s="291"/>
      <c r="AG106" s="120" t="str">
        <f t="shared" si="0"/>
        <v/>
      </c>
      <c r="AH106" s="120" t="str">
        <f t="shared" si="1"/>
        <v/>
      </c>
      <c r="AI106" s="121"/>
    </row>
    <row r="107" spans="1:35" ht="15" customHeight="1">
      <c r="A107" s="15"/>
      <c r="B107" s="331">
        <v>10</v>
      </c>
      <c r="C107" s="332"/>
      <c r="D107" s="336"/>
      <c r="E107" s="337"/>
      <c r="F107" s="337"/>
      <c r="G107" s="337"/>
      <c r="H107" s="337"/>
      <c r="I107" s="337"/>
      <c r="J107" s="337"/>
      <c r="K107" s="337"/>
      <c r="L107" s="337"/>
      <c r="M107" s="337"/>
      <c r="N107" s="337"/>
      <c r="O107" s="338"/>
      <c r="P107" s="231"/>
      <c r="Q107" s="294"/>
      <c r="R107" s="294"/>
      <c r="S107" s="294"/>
      <c r="T107" s="294"/>
      <c r="U107" s="294"/>
      <c r="V107" s="294"/>
      <c r="W107" s="294"/>
      <c r="X107" s="294"/>
      <c r="Y107" s="294"/>
      <c r="Z107" s="294"/>
      <c r="AA107" s="232"/>
      <c r="AB107" s="291"/>
      <c r="AC107" s="291"/>
      <c r="AD107" s="291"/>
      <c r="AE107" s="291"/>
      <c r="AF107" s="291"/>
      <c r="AG107" s="120" t="str">
        <f t="shared" si="0"/>
        <v/>
      </c>
      <c r="AH107" s="120" t="str">
        <f t="shared" si="1"/>
        <v/>
      </c>
      <c r="AI107" s="121"/>
    </row>
    <row r="108" spans="1:35" ht="15" customHeight="1">
      <c r="A108" s="15"/>
      <c r="B108" s="331">
        <v>11</v>
      </c>
      <c r="C108" s="332"/>
      <c r="D108" s="336"/>
      <c r="E108" s="337"/>
      <c r="F108" s="337"/>
      <c r="G108" s="337"/>
      <c r="H108" s="337"/>
      <c r="I108" s="337"/>
      <c r="J108" s="337"/>
      <c r="K108" s="337"/>
      <c r="L108" s="337"/>
      <c r="M108" s="337"/>
      <c r="N108" s="337"/>
      <c r="O108" s="338"/>
      <c r="P108" s="231"/>
      <c r="Q108" s="294"/>
      <c r="R108" s="294"/>
      <c r="S108" s="294"/>
      <c r="T108" s="294"/>
      <c r="U108" s="294"/>
      <c r="V108" s="294"/>
      <c r="W108" s="294"/>
      <c r="X108" s="294"/>
      <c r="Y108" s="294"/>
      <c r="Z108" s="294"/>
      <c r="AA108" s="232"/>
      <c r="AB108" s="291"/>
      <c r="AC108" s="291"/>
      <c r="AD108" s="291"/>
      <c r="AE108" s="291"/>
      <c r="AF108" s="291"/>
      <c r="AG108" s="120" t="str">
        <f t="shared" si="0"/>
        <v/>
      </c>
      <c r="AH108" s="120" t="str">
        <f t="shared" si="1"/>
        <v/>
      </c>
      <c r="AI108" s="121"/>
    </row>
    <row r="109" spans="1:35" ht="15" customHeight="1">
      <c r="A109" s="15"/>
      <c r="B109" s="331">
        <v>12</v>
      </c>
      <c r="C109" s="332"/>
      <c r="D109" s="336"/>
      <c r="E109" s="337"/>
      <c r="F109" s="337"/>
      <c r="G109" s="337"/>
      <c r="H109" s="337"/>
      <c r="I109" s="337"/>
      <c r="J109" s="337"/>
      <c r="K109" s="337"/>
      <c r="L109" s="337"/>
      <c r="M109" s="337"/>
      <c r="N109" s="337"/>
      <c r="O109" s="338"/>
      <c r="P109" s="231"/>
      <c r="Q109" s="294"/>
      <c r="R109" s="294"/>
      <c r="S109" s="294"/>
      <c r="T109" s="294"/>
      <c r="U109" s="294"/>
      <c r="V109" s="294"/>
      <c r="W109" s="294"/>
      <c r="X109" s="294"/>
      <c r="Y109" s="294"/>
      <c r="Z109" s="294"/>
      <c r="AA109" s="232"/>
      <c r="AB109" s="291"/>
      <c r="AC109" s="291"/>
      <c r="AD109" s="291"/>
      <c r="AE109" s="291"/>
      <c r="AF109" s="291"/>
      <c r="AG109" s="120" t="str">
        <f t="shared" si="0"/>
        <v/>
      </c>
      <c r="AH109" s="120" t="str">
        <f t="shared" si="1"/>
        <v/>
      </c>
      <c r="AI109" s="121"/>
    </row>
    <row r="110" spans="1:35" ht="15" customHeight="1">
      <c r="A110" s="15"/>
      <c r="B110" s="331">
        <v>13</v>
      </c>
      <c r="C110" s="332"/>
      <c r="D110" s="336"/>
      <c r="E110" s="337"/>
      <c r="F110" s="337"/>
      <c r="G110" s="337"/>
      <c r="H110" s="337"/>
      <c r="I110" s="337"/>
      <c r="J110" s="337"/>
      <c r="K110" s="337"/>
      <c r="L110" s="337"/>
      <c r="M110" s="337"/>
      <c r="N110" s="337"/>
      <c r="O110" s="338"/>
      <c r="P110" s="231"/>
      <c r="Q110" s="294"/>
      <c r="R110" s="294"/>
      <c r="S110" s="294"/>
      <c r="T110" s="294"/>
      <c r="U110" s="294"/>
      <c r="V110" s="294"/>
      <c r="W110" s="294"/>
      <c r="X110" s="294"/>
      <c r="Y110" s="294"/>
      <c r="Z110" s="294"/>
      <c r="AA110" s="232"/>
      <c r="AB110" s="291"/>
      <c r="AC110" s="291"/>
      <c r="AD110" s="291"/>
      <c r="AE110" s="291"/>
      <c r="AF110" s="291"/>
      <c r="AG110" s="120" t="str">
        <f t="shared" si="0"/>
        <v/>
      </c>
      <c r="AH110" s="120" t="str">
        <f t="shared" si="1"/>
        <v/>
      </c>
      <c r="AI110" s="121"/>
    </row>
    <row r="111" spans="1:35" ht="15" customHeight="1">
      <c r="A111" s="15"/>
      <c r="B111" s="331">
        <v>14</v>
      </c>
      <c r="C111" s="332"/>
      <c r="D111" s="336"/>
      <c r="E111" s="337"/>
      <c r="F111" s="337"/>
      <c r="G111" s="337"/>
      <c r="H111" s="337"/>
      <c r="I111" s="337"/>
      <c r="J111" s="337"/>
      <c r="K111" s="337"/>
      <c r="L111" s="337"/>
      <c r="M111" s="337"/>
      <c r="N111" s="337"/>
      <c r="O111" s="338"/>
      <c r="P111" s="231"/>
      <c r="Q111" s="294"/>
      <c r="R111" s="294"/>
      <c r="S111" s="294"/>
      <c r="T111" s="294"/>
      <c r="U111" s="294"/>
      <c r="V111" s="294"/>
      <c r="W111" s="294"/>
      <c r="X111" s="294"/>
      <c r="Y111" s="294"/>
      <c r="Z111" s="294"/>
      <c r="AA111" s="232"/>
      <c r="AB111" s="291"/>
      <c r="AC111" s="291"/>
      <c r="AD111" s="291"/>
      <c r="AE111" s="291"/>
      <c r="AF111" s="291"/>
      <c r="AG111" s="120" t="str">
        <f t="shared" si="0"/>
        <v/>
      </c>
      <c r="AH111" s="120" t="str">
        <f t="shared" si="1"/>
        <v/>
      </c>
      <c r="AI111" s="121"/>
    </row>
    <row r="112" spans="1:35" ht="15" customHeight="1">
      <c r="A112" s="15"/>
      <c r="B112" s="331">
        <v>15</v>
      </c>
      <c r="C112" s="332"/>
      <c r="D112" s="336"/>
      <c r="E112" s="337"/>
      <c r="F112" s="337"/>
      <c r="G112" s="337"/>
      <c r="H112" s="337"/>
      <c r="I112" s="337"/>
      <c r="J112" s="337"/>
      <c r="K112" s="337"/>
      <c r="L112" s="337"/>
      <c r="M112" s="337"/>
      <c r="N112" s="337"/>
      <c r="O112" s="338"/>
      <c r="P112" s="231"/>
      <c r="Q112" s="294"/>
      <c r="R112" s="294"/>
      <c r="S112" s="294"/>
      <c r="T112" s="294"/>
      <c r="U112" s="294"/>
      <c r="V112" s="294"/>
      <c r="W112" s="294"/>
      <c r="X112" s="294"/>
      <c r="Y112" s="294"/>
      <c r="Z112" s="294"/>
      <c r="AA112" s="232"/>
      <c r="AB112" s="291"/>
      <c r="AC112" s="291"/>
      <c r="AD112" s="291"/>
      <c r="AE112" s="291"/>
      <c r="AF112" s="291"/>
      <c r="AG112" s="120" t="str">
        <f t="shared" si="0"/>
        <v/>
      </c>
      <c r="AH112" s="120" t="str">
        <f t="shared" si="1"/>
        <v/>
      </c>
      <c r="AI112" s="121"/>
    </row>
    <row r="113" spans="1:35" ht="15" customHeight="1">
      <c r="A113" s="15"/>
      <c r="B113" s="331">
        <v>16</v>
      </c>
      <c r="C113" s="332"/>
      <c r="D113" s="336"/>
      <c r="E113" s="337"/>
      <c r="F113" s="337"/>
      <c r="G113" s="337"/>
      <c r="H113" s="337"/>
      <c r="I113" s="337"/>
      <c r="J113" s="337"/>
      <c r="K113" s="337"/>
      <c r="L113" s="337"/>
      <c r="M113" s="337"/>
      <c r="N113" s="337"/>
      <c r="O113" s="338"/>
      <c r="P113" s="231"/>
      <c r="Q113" s="294"/>
      <c r="R113" s="294"/>
      <c r="S113" s="294"/>
      <c r="T113" s="294"/>
      <c r="U113" s="294"/>
      <c r="V113" s="294"/>
      <c r="W113" s="294"/>
      <c r="X113" s="294"/>
      <c r="Y113" s="294"/>
      <c r="Z113" s="294"/>
      <c r="AA113" s="232"/>
      <c r="AB113" s="291"/>
      <c r="AC113" s="291"/>
      <c r="AD113" s="291"/>
      <c r="AE113" s="291"/>
      <c r="AF113" s="291"/>
      <c r="AG113" s="120" t="str">
        <f t="shared" si="0"/>
        <v/>
      </c>
      <c r="AH113" s="120" t="str">
        <f t="shared" si="1"/>
        <v/>
      </c>
      <c r="AI113" s="121"/>
    </row>
    <row r="114" spans="1:35" ht="15" customHeight="1">
      <c r="A114" s="15"/>
      <c r="B114" s="331">
        <v>17</v>
      </c>
      <c r="C114" s="332"/>
      <c r="D114" s="336"/>
      <c r="E114" s="337"/>
      <c r="F114" s="337"/>
      <c r="G114" s="337"/>
      <c r="H114" s="337"/>
      <c r="I114" s="337"/>
      <c r="J114" s="337"/>
      <c r="K114" s="337"/>
      <c r="L114" s="337"/>
      <c r="M114" s="337"/>
      <c r="N114" s="337"/>
      <c r="O114" s="338"/>
      <c r="P114" s="231"/>
      <c r="Q114" s="294"/>
      <c r="R114" s="294"/>
      <c r="S114" s="294"/>
      <c r="T114" s="294"/>
      <c r="U114" s="294"/>
      <c r="V114" s="294"/>
      <c r="W114" s="294"/>
      <c r="X114" s="294"/>
      <c r="Y114" s="294"/>
      <c r="Z114" s="294"/>
      <c r="AA114" s="232"/>
      <c r="AB114" s="291"/>
      <c r="AC114" s="291"/>
      <c r="AD114" s="291"/>
      <c r="AE114" s="291"/>
      <c r="AF114" s="291"/>
      <c r="AG114" s="120" t="str">
        <f t="shared" si="0"/>
        <v/>
      </c>
      <c r="AH114" s="120" t="str">
        <f t="shared" si="1"/>
        <v/>
      </c>
      <c r="AI114" s="121"/>
    </row>
    <row r="115" spans="1:35" ht="15" customHeight="1">
      <c r="A115" s="15"/>
      <c r="B115" s="331">
        <v>18</v>
      </c>
      <c r="C115" s="332"/>
      <c r="D115" s="336"/>
      <c r="E115" s="337"/>
      <c r="F115" s="337"/>
      <c r="G115" s="337"/>
      <c r="H115" s="337"/>
      <c r="I115" s="337"/>
      <c r="J115" s="337"/>
      <c r="K115" s="337"/>
      <c r="L115" s="337"/>
      <c r="M115" s="337"/>
      <c r="N115" s="337"/>
      <c r="O115" s="338"/>
      <c r="P115" s="231"/>
      <c r="Q115" s="294"/>
      <c r="R115" s="294"/>
      <c r="S115" s="294"/>
      <c r="T115" s="294"/>
      <c r="U115" s="294"/>
      <c r="V115" s="294"/>
      <c r="W115" s="294"/>
      <c r="X115" s="294"/>
      <c r="Y115" s="294"/>
      <c r="Z115" s="294"/>
      <c r="AA115" s="232"/>
      <c r="AB115" s="291"/>
      <c r="AC115" s="291"/>
      <c r="AD115" s="291"/>
      <c r="AE115" s="291"/>
      <c r="AF115" s="291"/>
      <c r="AG115" s="120" t="str">
        <f t="shared" si="0"/>
        <v/>
      </c>
      <c r="AH115" s="120" t="str">
        <f t="shared" si="1"/>
        <v/>
      </c>
      <c r="AI115" s="121"/>
    </row>
    <row r="116" spans="1:35" ht="15" customHeight="1">
      <c r="A116" s="15"/>
      <c r="B116" s="331">
        <v>19</v>
      </c>
      <c r="C116" s="332"/>
      <c r="D116" s="336"/>
      <c r="E116" s="337"/>
      <c r="F116" s="337"/>
      <c r="G116" s="337"/>
      <c r="H116" s="337"/>
      <c r="I116" s="337"/>
      <c r="J116" s="337"/>
      <c r="K116" s="337"/>
      <c r="L116" s="337"/>
      <c r="M116" s="337"/>
      <c r="N116" s="337"/>
      <c r="O116" s="338"/>
      <c r="P116" s="231"/>
      <c r="Q116" s="294"/>
      <c r="R116" s="294"/>
      <c r="S116" s="294"/>
      <c r="T116" s="294"/>
      <c r="U116" s="294"/>
      <c r="V116" s="294"/>
      <c r="W116" s="294"/>
      <c r="X116" s="294"/>
      <c r="Y116" s="294"/>
      <c r="Z116" s="294"/>
      <c r="AA116" s="232"/>
      <c r="AB116" s="291"/>
      <c r="AC116" s="291"/>
      <c r="AD116" s="291"/>
      <c r="AE116" s="291"/>
      <c r="AF116" s="291"/>
      <c r="AG116" s="120" t="str">
        <f t="shared" si="0"/>
        <v/>
      </c>
      <c r="AH116" s="120" t="str">
        <f t="shared" si="1"/>
        <v/>
      </c>
      <c r="AI116" s="121"/>
    </row>
    <row r="117" spans="1:35" ht="15" customHeight="1">
      <c r="A117" s="15"/>
      <c r="B117" s="292">
        <v>20</v>
      </c>
      <c r="C117" s="293"/>
      <c r="D117" s="231"/>
      <c r="E117" s="294"/>
      <c r="F117" s="294"/>
      <c r="G117" s="294"/>
      <c r="H117" s="294"/>
      <c r="I117" s="294"/>
      <c r="J117" s="294"/>
      <c r="K117" s="294"/>
      <c r="L117" s="294"/>
      <c r="M117" s="294"/>
      <c r="N117" s="294"/>
      <c r="O117" s="232"/>
      <c r="P117" s="231"/>
      <c r="Q117" s="294"/>
      <c r="R117" s="294"/>
      <c r="S117" s="294"/>
      <c r="T117" s="294"/>
      <c r="U117" s="294"/>
      <c r="V117" s="294"/>
      <c r="W117" s="294"/>
      <c r="X117" s="294"/>
      <c r="Y117" s="294"/>
      <c r="Z117" s="294"/>
      <c r="AA117" s="232"/>
      <c r="AB117" s="291"/>
      <c r="AC117" s="291"/>
      <c r="AD117" s="291"/>
      <c r="AE117" s="291"/>
      <c r="AF117" s="291"/>
      <c r="AG117" s="120" t="str">
        <f t="shared" si="0"/>
        <v/>
      </c>
      <c r="AH117" s="120" t="str">
        <f t="shared" si="1"/>
        <v/>
      </c>
      <c r="AI117" s="121"/>
    </row>
    <row r="118" spans="1:35" ht="15" customHeight="1">
      <c r="A118" s="15"/>
      <c r="B118" s="292">
        <v>21</v>
      </c>
      <c r="C118" s="293"/>
      <c r="D118" s="231"/>
      <c r="E118" s="294"/>
      <c r="F118" s="294"/>
      <c r="G118" s="294"/>
      <c r="H118" s="294"/>
      <c r="I118" s="294"/>
      <c r="J118" s="294"/>
      <c r="K118" s="294"/>
      <c r="L118" s="294"/>
      <c r="M118" s="294"/>
      <c r="N118" s="294"/>
      <c r="O118" s="232"/>
      <c r="P118" s="231"/>
      <c r="Q118" s="294"/>
      <c r="R118" s="294"/>
      <c r="S118" s="294"/>
      <c r="T118" s="294"/>
      <c r="U118" s="294"/>
      <c r="V118" s="294"/>
      <c r="W118" s="294"/>
      <c r="X118" s="294"/>
      <c r="Y118" s="294"/>
      <c r="Z118" s="294"/>
      <c r="AA118" s="232"/>
      <c r="AB118" s="291"/>
      <c r="AC118" s="291"/>
      <c r="AD118" s="291"/>
      <c r="AE118" s="291"/>
      <c r="AF118" s="291"/>
      <c r="AG118" s="120" t="str">
        <f t="shared" si="0"/>
        <v/>
      </c>
      <c r="AH118" s="120" t="str">
        <f t="shared" si="1"/>
        <v/>
      </c>
      <c r="AI118" s="121"/>
    </row>
    <row r="119" spans="1:35" ht="15" customHeight="1">
      <c r="A119" s="15"/>
      <c r="B119" s="292">
        <v>22</v>
      </c>
      <c r="C119" s="293"/>
      <c r="D119" s="231"/>
      <c r="E119" s="294"/>
      <c r="F119" s="294"/>
      <c r="G119" s="294"/>
      <c r="H119" s="294"/>
      <c r="I119" s="294"/>
      <c r="J119" s="294"/>
      <c r="K119" s="294"/>
      <c r="L119" s="294"/>
      <c r="M119" s="294"/>
      <c r="N119" s="294"/>
      <c r="O119" s="232"/>
      <c r="P119" s="231"/>
      <c r="Q119" s="294"/>
      <c r="R119" s="294"/>
      <c r="S119" s="294"/>
      <c r="T119" s="294"/>
      <c r="U119" s="294"/>
      <c r="V119" s="294"/>
      <c r="W119" s="294"/>
      <c r="X119" s="294"/>
      <c r="Y119" s="294"/>
      <c r="Z119" s="294"/>
      <c r="AA119" s="232"/>
      <c r="AB119" s="291"/>
      <c r="AC119" s="291"/>
      <c r="AD119" s="291"/>
      <c r="AE119" s="291"/>
      <c r="AF119" s="291"/>
      <c r="AG119" s="120" t="str">
        <f t="shared" si="0"/>
        <v/>
      </c>
      <c r="AH119" s="120" t="str">
        <f t="shared" si="1"/>
        <v/>
      </c>
      <c r="AI119" s="121"/>
    </row>
    <row r="120" spans="1:35" ht="15" customHeight="1">
      <c r="A120" s="15"/>
      <c r="B120" s="292">
        <v>23</v>
      </c>
      <c r="C120" s="293"/>
      <c r="D120" s="231"/>
      <c r="E120" s="294"/>
      <c r="F120" s="294"/>
      <c r="G120" s="294"/>
      <c r="H120" s="294"/>
      <c r="I120" s="294"/>
      <c r="J120" s="294"/>
      <c r="K120" s="294"/>
      <c r="L120" s="294"/>
      <c r="M120" s="294"/>
      <c r="N120" s="294"/>
      <c r="O120" s="232"/>
      <c r="P120" s="231"/>
      <c r="Q120" s="294"/>
      <c r="R120" s="294"/>
      <c r="S120" s="294"/>
      <c r="T120" s="294"/>
      <c r="U120" s="294"/>
      <c r="V120" s="294"/>
      <c r="W120" s="294"/>
      <c r="X120" s="294"/>
      <c r="Y120" s="294"/>
      <c r="Z120" s="294"/>
      <c r="AA120" s="232"/>
      <c r="AB120" s="291"/>
      <c r="AC120" s="291"/>
      <c r="AD120" s="291"/>
      <c r="AE120" s="291"/>
      <c r="AF120" s="291"/>
      <c r="AG120" s="120" t="str">
        <f t="shared" si="0"/>
        <v/>
      </c>
      <c r="AH120" s="120" t="str">
        <f t="shared" si="1"/>
        <v/>
      </c>
      <c r="AI120" s="121"/>
    </row>
    <row r="121" spans="1:35" ht="15" customHeight="1">
      <c r="A121" s="15"/>
      <c r="B121" s="292">
        <v>24</v>
      </c>
      <c r="C121" s="293"/>
      <c r="D121" s="231"/>
      <c r="E121" s="294"/>
      <c r="F121" s="294"/>
      <c r="G121" s="294"/>
      <c r="H121" s="294"/>
      <c r="I121" s="294"/>
      <c r="J121" s="294"/>
      <c r="K121" s="294"/>
      <c r="L121" s="294"/>
      <c r="M121" s="294"/>
      <c r="N121" s="294"/>
      <c r="O121" s="232"/>
      <c r="P121" s="231"/>
      <c r="Q121" s="294"/>
      <c r="R121" s="294"/>
      <c r="S121" s="294"/>
      <c r="T121" s="294"/>
      <c r="U121" s="294"/>
      <c r="V121" s="294"/>
      <c r="W121" s="294"/>
      <c r="X121" s="294"/>
      <c r="Y121" s="294"/>
      <c r="Z121" s="294"/>
      <c r="AA121" s="232"/>
      <c r="AB121" s="291"/>
      <c r="AC121" s="291"/>
      <c r="AD121" s="291"/>
      <c r="AE121" s="291"/>
      <c r="AF121" s="291"/>
      <c r="AG121" s="120" t="str">
        <f t="shared" si="0"/>
        <v/>
      </c>
      <c r="AH121" s="120" t="str">
        <f t="shared" si="1"/>
        <v/>
      </c>
      <c r="AI121" s="121"/>
    </row>
    <row r="122" spans="1:35" ht="15" customHeight="1">
      <c r="A122" s="15"/>
      <c r="B122" s="292">
        <v>25</v>
      </c>
      <c r="C122" s="293"/>
      <c r="D122" s="231"/>
      <c r="E122" s="294"/>
      <c r="F122" s="294"/>
      <c r="G122" s="294"/>
      <c r="H122" s="294"/>
      <c r="I122" s="294"/>
      <c r="J122" s="294"/>
      <c r="K122" s="294"/>
      <c r="L122" s="294"/>
      <c r="M122" s="294"/>
      <c r="N122" s="294"/>
      <c r="O122" s="232"/>
      <c r="P122" s="231"/>
      <c r="Q122" s="294"/>
      <c r="R122" s="294"/>
      <c r="S122" s="294"/>
      <c r="T122" s="294"/>
      <c r="U122" s="294"/>
      <c r="V122" s="294"/>
      <c r="W122" s="294"/>
      <c r="X122" s="294"/>
      <c r="Y122" s="294"/>
      <c r="Z122" s="294"/>
      <c r="AA122" s="232"/>
      <c r="AB122" s="291"/>
      <c r="AC122" s="291"/>
      <c r="AD122" s="291"/>
      <c r="AE122" s="291"/>
      <c r="AF122" s="291"/>
      <c r="AG122" s="120" t="str">
        <f t="shared" si="0"/>
        <v/>
      </c>
      <c r="AH122" s="120" t="str">
        <f t="shared" si="1"/>
        <v/>
      </c>
      <c r="AI122" s="121"/>
    </row>
    <row r="123" spans="1:35" ht="15" customHeight="1">
      <c r="A123" s="15"/>
      <c r="B123" s="292">
        <v>26</v>
      </c>
      <c r="C123" s="293"/>
      <c r="D123" s="231"/>
      <c r="E123" s="294"/>
      <c r="F123" s="294"/>
      <c r="G123" s="294"/>
      <c r="H123" s="294"/>
      <c r="I123" s="294"/>
      <c r="J123" s="294"/>
      <c r="K123" s="294"/>
      <c r="L123" s="294"/>
      <c r="M123" s="294"/>
      <c r="N123" s="294"/>
      <c r="O123" s="232"/>
      <c r="P123" s="231"/>
      <c r="Q123" s="294"/>
      <c r="R123" s="294"/>
      <c r="S123" s="294"/>
      <c r="T123" s="294"/>
      <c r="U123" s="294"/>
      <c r="V123" s="294"/>
      <c r="W123" s="294"/>
      <c r="X123" s="294"/>
      <c r="Y123" s="294"/>
      <c r="Z123" s="294"/>
      <c r="AA123" s="232"/>
      <c r="AB123" s="291"/>
      <c r="AC123" s="291"/>
      <c r="AD123" s="291"/>
      <c r="AE123" s="291"/>
      <c r="AF123" s="291"/>
      <c r="AG123" s="120" t="str">
        <f t="shared" si="0"/>
        <v/>
      </c>
      <c r="AH123" s="120" t="str">
        <f t="shared" si="1"/>
        <v/>
      </c>
      <c r="AI123" s="121"/>
    </row>
    <row r="124" spans="1:35" ht="15" customHeight="1">
      <c r="A124" s="15"/>
      <c r="B124" s="292">
        <v>27</v>
      </c>
      <c r="C124" s="293"/>
      <c r="D124" s="231"/>
      <c r="E124" s="294"/>
      <c r="F124" s="294"/>
      <c r="G124" s="294"/>
      <c r="H124" s="294"/>
      <c r="I124" s="294"/>
      <c r="J124" s="294"/>
      <c r="K124" s="294"/>
      <c r="L124" s="294"/>
      <c r="M124" s="294"/>
      <c r="N124" s="294"/>
      <c r="O124" s="232"/>
      <c r="P124" s="231"/>
      <c r="Q124" s="294"/>
      <c r="R124" s="294"/>
      <c r="S124" s="294"/>
      <c r="T124" s="294"/>
      <c r="U124" s="294"/>
      <c r="V124" s="294"/>
      <c r="W124" s="294"/>
      <c r="X124" s="294"/>
      <c r="Y124" s="294"/>
      <c r="Z124" s="294"/>
      <c r="AA124" s="232"/>
      <c r="AB124" s="291"/>
      <c r="AC124" s="291"/>
      <c r="AD124" s="291"/>
      <c r="AE124" s="291"/>
      <c r="AF124" s="291"/>
      <c r="AG124" s="120" t="str">
        <f t="shared" si="0"/>
        <v/>
      </c>
      <c r="AH124" s="120" t="str">
        <f t="shared" si="1"/>
        <v/>
      </c>
      <c r="AI124" s="121"/>
    </row>
    <row r="125" spans="1:35" ht="15" customHeight="1">
      <c r="A125" s="15"/>
      <c r="B125" s="292">
        <v>28</v>
      </c>
      <c r="C125" s="293"/>
      <c r="D125" s="231"/>
      <c r="E125" s="294"/>
      <c r="F125" s="294"/>
      <c r="G125" s="294"/>
      <c r="H125" s="294"/>
      <c r="I125" s="294"/>
      <c r="J125" s="294"/>
      <c r="K125" s="294"/>
      <c r="L125" s="294"/>
      <c r="M125" s="294"/>
      <c r="N125" s="294"/>
      <c r="O125" s="232"/>
      <c r="P125" s="231"/>
      <c r="Q125" s="294"/>
      <c r="R125" s="294"/>
      <c r="S125" s="294"/>
      <c r="T125" s="294"/>
      <c r="U125" s="294"/>
      <c r="V125" s="294"/>
      <c r="W125" s="294"/>
      <c r="X125" s="294"/>
      <c r="Y125" s="294"/>
      <c r="Z125" s="294"/>
      <c r="AA125" s="232"/>
      <c r="AB125" s="291"/>
      <c r="AC125" s="291"/>
      <c r="AD125" s="291"/>
      <c r="AE125" s="291"/>
      <c r="AF125" s="291"/>
      <c r="AG125" s="120" t="str">
        <f t="shared" si="0"/>
        <v/>
      </c>
      <c r="AH125" s="120" t="str">
        <f t="shared" si="1"/>
        <v/>
      </c>
      <c r="AI125" s="121"/>
    </row>
    <row r="126" spans="1:35" ht="15" customHeight="1">
      <c r="A126" s="15"/>
      <c r="B126" s="292">
        <v>29</v>
      </c>
      <c r="C126" s="293"/>
      <c r="D126" s="231"/>
      <c r="E126" s="294"/>
      <c r="F126" s="294"/>
      <c r="G126" s="294"/>
      <c r="H126" s="294"/>
      <c r="I126" s="294"/>
      <c r="J126" s="294"/>
      <c r="K126" s="294"/>
      <c r="L126" s="294"/>
      <c r="M126" s="294"/>
      <c r="N126" s="294"/>
      <c r="O126" s="232"/>
      <c r="P126" s="231"/>
      <c r="Q126" s="294"/>
      <c r="R126" s="294"/>
      <c r="S126" s="294"/>
      <c r="T126" s="294"/>
      <c r="U126" s="294"/>
      <c r="V126" s="294"/>
      <c r="W126" s="294"/>
      <c r="X126" s="294"/>
      <c r="Y126" s="294"/>
      <c r="Z126" s="294"/>
      <c r="AA126" s="232"/>
      <c r="AB126" s="291"/>
      <c r="AC126" s="291"/>
      <c r="AD126" s="291"/>
      <c r="AE126" s="291"/>
      <c r="AF126" s="291"/>
      <c r="AG126" s="120" t="str">
        <f t="shared" si="0"/>
        <v/>
      </c>
      <c r="AH126" s="120" t="str">
        <f t="shared" si="1"/>
        <v/>
      </c>
      <c r="AI126" s="121"/>
    </row>
    <row r="127" spans="1:35" ht="15" customHeight="1">
      <c r="A127" s="15"/>
      <c r="B127" s="292">
        <v>30</v>
      </c>
      <c r="C127" s="293"/>
      <c r="D127" s="231"/>
      <c r="E127" s="294"/>
      <c r="F127" s="294"/>
      <c r="G127" s="294"/>
      <c r="H127" s="294"/>
      <c r="I127" s="294"/>
      <c r="J127" s="294"/>
      <c r="K127" s="294"/>
      <c r="L127" s="294"/>
      <c r="M127" s="294"/>
      <c r="N127" s="294"/>
      <c r="O127" s="232"/>
      <c r="P127" s="231"/>
      <c r="Q127" s="294"/>
      <c r="R127" s="294"/>
      <c r="S127" s="294"/>
      <c r="T127" s="294"/>
      <c r="U127" s="294"/>
      <c r="V127" s="294"/>
      <c r="W127" s="294"/>
      <c r="X127" s="294"/>
      <c r="Y127" s="294"/>
      <c r="Z127" s="294"/>
      <c r="AA127" s="232"/>
      <c r="AB127" s="291"/>
      <c r="AC127" s="291"/>
      <c r="AD127" s="291"/>
      <c r="AE127" s="291"/>
      <c r="AF127" s="291"/>
      <c r="AG127" s="120" t="str">
        <f t="shared" si="0"/>
        <v/>
      </c>
      <c r="AH127" s="120" t="str">
        <f t="shared" si="1"/>
        <v/>
      </c>
      <c r="AI127" s="121"/>
    </row>
    <row r="128" spans="1:35" ht="15" customHeight="1">
      <c r="A128" s="15"/>
      <c r="B128" s="292">
        <v>31</v>
      </c>
      <c r="C128" s="293"/>
      <c r="D128" s="231"/>
      <c r="E128" s="294"/>
      <c r="F128" s="294"/>
      <c r="G128" s="294"/>
      <c r="H128" s="294"/>
      <c r="I128" s="294"/>
      <c r="J128" s="294"/>
      <c r="K128" s="294"/>
      <c r="L128" s="294"/>
      <c r="M128" s="294"/>
      <c r="N128" s="294"/>
      <c r="O128" s="232"/>
      <c r="P128" s="231"/>
      <c r="Q128" s="294"/>
      <c r="R128" s="294"/>
      <c r="S128" s="294"/>
      <c r="T128" s="294"/>
      <c r="U128" s="294"/>
      <c r="V128" s="294"/>
      <c r="W128" s="294"/>
      <c r="X128" s="294"/>
      <c r="Y128" s="294"/>
      <c r="Z128" s="294"/>
      <c r="AA128" s="232"/>
      <c r="AB128" s="291"/>
      <c r="AC128" s="291"/>
      <c r="AD128" s="291"/>
      <c r="AE128" s="291"/>
      <c r="AF128" s="291"/>
      <c r="AG128" s="120" t="str">
        <f t="shared" si="0"/>
        <v/>
      </c>
      <c r="AH128" s="120" t="str">
        <f t="shared" si="1"/>
        <v/>
      </c>
      <c r="AI128" s="121"/>
    </row>
    <row r="129" spans="1:35" ht="15" customHeight="1">
      <c r="A129" s="15"/>
      <c r="B129" s="292">
        <v>32</v>
      </c>
      <c r="C129" s="293"/>
      <c r="D129" s="231"/>
      <c r="E129" s="294"/>
      <c r="F129" s="294"/>
      <c r="G129" s="294"/>
      <c r="H129" s="294"/>
      <c r="I129" s="294"/>
      <c r="J129" s="294"/>
      <c r="K129" s="294"/>
      <c r="L129" s="294"/>
      <c r="M129" s="294"/>
      <c r="N129" s="294"/>
      <c r="O129" s="232"/>
      <c r="P129" s="231"/>
      <c r="Q129" s="294"/>
      <c r="R129" s="294"/>
      <c r="S129" s="294"/>
      <c r="T129" s="294"/>
      <c r="U129" s="294"/>
      <c r="V129" s="294"/>
      <c r="W129" s="294"/>
      <c r="X129" s="294"/>
      <c r="Y129" s="294"/>
      <c r="Z129" s="294"/>
      <c r="AA129" s="232"/>
      <c r="AB129" s="291"/>
      <c r="AC129" s="291"/>
      <c r="AD129" s="291"/>
      <c r="AE129" s="291"/>
      <c r="AF129" s="291"/>
      <c r="AG129" s="120" t="str">
        <f t="shared" si="0"/>
        <v/>
      </c>
      <c r="AH129" s="120" t="str">
        <f t="shared" si="1"/>
        <v/>
      </c>
      <c r="AI129" s="121"/>
    </row>
    <row r="130" spans="1:35" ht="15" customHeight="1">
      <c r="A130" s="15"/>
      <c r="B130" s="292">
        <v>33</v>
      </c>
      <c r="C130" s="293"/>
      <c r="D130" s="231"/>
      <c r="E130" s="294"/>
      <c r="F130" s="294"/>
      <c r="G130" s="294"/>
      <c r="H130" s="294"/>
      <c r="I130" s="294"/>
      <c r="J130" s="294"/>
      <c r="K130" s="294"/>
      <c r="L130" s="294"/>
      <c r="M130" s="294"/>
      <c r="N130" s="294"/>
      <c r="O130" s="232"/>
      <c r="P130" s="231"/>
      <c r="Q130" s="294"/>
      <c r="R130" s="294"/>
      <c r="S130" s="294"/>
      <c r="T130" s="294"/>
      <c r="U130" s="294"/>
      <c r="V130" s="294"/>
      <c r="W130" s="294"/>
      <c r="X130" s="294"/>
      <c r="Y130" s="294"/>
      <c r="Z130" s="294"/>
      <c r="AA130" s="232"/>
      <c r="AB130" s="291"/>
      <c r="AC130" s="291"/>
      <c r="AD130" s="291"/>
      <c r="AE130" s="291"/>
      <c r="AF130" s="291"/>
      <c r="AG130" s="120" t="str">
        <f t="shared" si="0"/>
        <v/>
      </c>
      <c r="AH130" s="120" t="str">
        <f t="shared" si="1"/>
        <v/>
      </c>
      <c r="AI130" s="121"/>
    </row>
    <row r="131" spans="1:35" ht="15" customHeight="1">
      <c r="A131" s="15"/>
      <c r="B131" s="292">
        <v>34</v>
      </c>
      <c r="C131" s="293"/>
      <c r="D131" s="231"/>
      <c r="E131" s="294"/>
      <c r="F131" s="294"/>
      <c r="G131" s="294"/>
      <c r="H131" s="294"/>
      <c r="I131" s="294"/>
      <c r="J131" s="294"/>
      <c r="K131" s="294"/>
      <c r="L131" s="294"/>
      <c r="M131" s="294"/>
      <c r="N131" s="294"/>
      <c r="O131" s="232"/>
      <c r="P131" s="231"/>
      <c r="Q131" s="294"/>
      <c r="R131" s="294"/>
      <c r="S131" s="294"/>
      <c r="T131" s="294"/>
      <c r="U131" s="294"/>
      <c r="V131" s="294"/>
      <c r="W131" s="294"/>
      <c r="X131" s="294"/>
      <c r="Y131" s="294"/>
      <c r="Z131" s="294"/>
      <c r="AA131" s="232"/>
      <c r="AB131" s="291"/>
      <c r="AC131" s="291"/>
      <c r="AD131" s="291"/>
      <c r="AE131" s="291"/>
      <c r="AF131" s="291"/>
      <c r="AG131" s="120" t="str">
        <f t="shared" si="0"/>
        <v/>
      </c>
      <c r="AH131" s="120" t="str">
        <f t="shared" si="1"/>
        <v/>
      </c>
      <c r="AI131" s="121"/>
    </row>
    <row r="132" spans="1:35" ht="15" customHeight="1">
      <c r="A132" s="15"/>
      <c r="B132" s="292">
        <v>35</v>
      </c>
      <c r="C132" s="293"/>
      <c r="D132" s="231"/>
      <c r="E132" s="294"/>
      <c r="F132" s="294"/>
      <c r="G132" s="294"/>
      <c r="H132" s="294"/>
      <c r="I132" s="294"/>
      <c r="J132" s="294"/>
      <c r="K132" s="294"/>
      <c r="L132" s="294"/>
      <c r="M132" s="294"/>
      <c r="N132" s="294"/>
      <c r="O132" s="232"/>
      <c r="P132" s="231"/>
      <c r="Q132" s="294"/>
      <c r="R132" s="294"/>
      <c r="S132" s="294"/>
      <c r="T132" s="294"/>
      <c r="U132" s="294"/>
      <c r="V132" s="294"/>
      <c r="W132" s="294"/>
      <c r="X132" s="294"/>
      <c r="Y132" s="294"/>
      <c r="Z132" s="294"/>
      <c r="AA132" s="232"/>
      <c r="AB132" s="291"/>
      <c r="AC132" s="291"/>
      <c r="AD132" s="291"/>
      <c r="AE132" s="291"/>
      <c r="AF132" s="291"/>
      <c r="AG132" s="120" t="str">
        <f t="shared" si="0"/>
        <v/>
      </c>
      <c r="AH132" s="120" t="str">
        <f t="shared" si="1"/>
        <v/>
      </c>
      <c r="AI132" s="121"/>
    </row>
    <row r="133" spans="1:35" ht="15" customHeight="1">
      <c r="A133" s="15"/>
      <c r="B133" s="292">
        <v>36</v>
      </c>
      <c r="C133" s="293"/>
      <c r="D133" s="231"/>
      <c r="E133" s="294"/>
      <c r="F133" s="294"/>
      <c r="G133" s="294"/>
      <c r="H133" s="294"/>
      <c r="I133" s="294"/>
      <c r="J133" s="294"/>
      <c r="K133" s="294"/>
      <c r="L133" s="294"/>
      <c r="M133" s="294"/>
      <c r="N133" s="294"/>
      <c r="O133" s="232"/>
      <c r="P133" s="231"/>
      <c r="Q133" s="294"/>
      <c r="R133" s="294"/>
      <c r="S133" s="294"/>
      <c r="T133" s="294"/>
      <c r="U133" s="294"/>
      <c r="V133" s="294"/>
      <c r="W133" s="294"/>
      <c r="X133" s="294"/>
      <c r="Y133" s="294"/>
      <c r="Z133" s="294"/>
      <c r="AA133" s="232"/>
      <c r="AB133" s="291"/>
      <c r="AC133" s="291"/>
      <c r="AD133" s="291"/>
      <c r="AE133" s="291"/>
      <c r="AF133" s="291"/>
      <c r="AG133" s="120" t="str">
        <f t="shared" si="0"/>
        <v/>
      </c>
      <c r="AH133" s="120" t="str">
        <f t="shared" si="1"/>
        <v/>
      </c>
      <c r="AI133" s="121"/>
    </row>
    <row r="134" spans="1:35" ht="15" customHeight="1">
      <c r="A134" s="15"/>
      <c r="B134" s="292">
        <v>37</v>
      </c>
      <c r="C134" s="293"/>
      <c r="D134" s="231"/>
      <c r="E134" s="294"/>
      <c r="F134" s="294"/>
      <c r="G134" s="294"/>
      <c r="H134" s="294"/>
      <c r="I134" s="294"/>
      <c r="J134" s="294"/>
      <c r="K134" s="294"/>
      <c r="L134" s="294"/>
      <c r="M134" s="294"/>
      <c r="N134" s="294"/>
      <c r="O134" s="232"/>
      <c r="P134" s="231"/>
      <c r="Q134" s="294"/>
      <c r="R134" s="294"/>
      <c r="S134" s="294"/>
      <c r="T134" s="294"/>
      <c r="U134" s="294"/>
      <c r="V134" s="294"/>
      <c r="W134" s="294"/>
      <c r="X134" s="294"/>
      <c r="Y134" s="294"/>
      <c r="Z134" s="294"/>
      <c r="AA134" s="232"/>
      <c r="AB134" s="291"/>
      <c r="AC134" s="291"/>
      <c r="AD134" s="291"/>
      <c r="AE134" s="291"/>
      <c r="AF134" s="291"/>
      <c r="AG134" s="120" t="str">
        <f t="shared" si="0"/>
        <v/>
      </c>
      <c r="AH134" s="120" t="str">
        <f t="shared" si="1"/>
        <v/>
      </c>
      <c r="AI134" s="121"/>
    </row>
    <row r="135" spans="1:35" ht="15" customHeight="1">
      <c r="A135" s="15"/>
      <c r="B135" s="292">
        <v>38</v>
      </c>
      <c r="C135" s="293"/>
      <c r="D135" s="231"/>
      <c r="E135" s="294"/>
      <c r="F135" s="294"/>
      <c r="G135" s="294"/>
      <c r="H135" s="294"/>
      <c r="I135" s="294"/>
      <c r="J135" s="294"/>
      <c r="K135" s="294"/>
      <c r="L135" s="294"/>
      <c r="M135" s="294"/>
      <c r="N135" s="294"/>
      <c r="O135" s="232"/>
      <c r="P135" s="231"/>
      <c r="Q135" s="294"/>
      <c r="R135" s="294"/>
      <c r="S135" s="294"/>
      <c r="T135" s="294"/>
      <c r="U135" s="294"/>
      <c r="V135" s="294"/>
      <c r="W135" s="294"/>
      <c r="X135" s="294"/>
      <c r="Y135" s="294"/>
      <c r="Z135" s="294"/>
      <c r="AA135" s="232"/>
      <c r="AB135" s="291"/>
      <c r="AC135" s="291"/>
      <c r="AD135" s="291"/>
      <c r="AE135" s="291"/>
      <c r="AF135" s="291"/>
      <c r="AG135" s="120" t="str">
        <f t="shared" si="0"/>
        <v/>
      </c>
      <c r="AH135" s="120" t="str">
        <f t="shared" si="1"/>
        <v/>
      </c>
      <c r="AI135" s="121"/>
    </row>
    <row r="136" spans="1:35" ht="15" customHeight="1">
      <c r="A136" s="15"/>
      <c r="B136" s="292">
        <v>39</v>
      </c>
      <c r="C136" s="293"/>
      <c r="D136" s="231"/>
      <c r="E136" s="294"/>
      <c r="F136" s="294"/>
      <c r="G136" s="294"/>
      <c r="H136" s="294"/>
      <c r="I136" s="294"/>
      <c r="J136" s="294"/>
      <c r="K136" s="294"/>
      <c r="L136" s="294"/>
      <c r="M136" s="294"/>
      <c r="N136" s="294"/>
      <c r="O136" s="232"/>
      <c r="P136" s="231"/>
      <c r="Q136" s="294"/>
      <c r="R136" s="294"/>
      <c r="S136" s="294"/>
      <c r="T136" s="294"/>
      <c r="U136" s="294"/>
      <c r="V136" s="294"/>
      <c r="W136" s="294"/>
      <c r="X136" s="294"/>
      <c r="Y136" s="294"/>
      <c r="Z136" s="294"/>
      <c r="AA136" s="232"/>
      <c r="AB136" s="291"/>
      <c r="AC136" s="291"/>
      <c r="AD136" s="291"/>
      <c r="AE136" s="291"/>
      <c r="AF136" s="291"/>
      <c r="AG136" s="120" t="str">
        <f t="shared" si="0"/>
        <v/>
      </c>
      <c r="AH136" s="120" t="str">
        <f t="shared" si="1"/>
        <v/>
      </c>
      <c r="AI136" s="121"/>
    </row>
    <row r="137" spans="1:35" ht="15" customHeight="1">
      <c r="A137" s="144"/>
      <c r="B137" s="295">
        <v>40</v>
      </c>
      <c r="C137" s="296"/>
      <c r="D137" s="231"/>
      <c r="E137" s="294"/>
      <c r="F137" s="294"/>
      <c r="G137" s="294"/>
      <c r="H137" s="294"/>
      <c r="I137" s="294"/>
      <c r="J137" s="294"/>
      <c r="K137" s="294"/>
      <c r="L137" s="294"/>
      <c r="M137" s="294"/>
      <c r="N137" s="294"/>
      <c r="O137" s="232"/>
      <c r="P137" s="231"/>
      <c r="Q137" s="294"/>
      <c r="R137" s="294"/>
      <c r="S137" s="294"/>
      <c r="T137" s="294"/>
      <c r="U137" s="294"/>
      <c r="V137" s="294"/>
      <c r="W137" s="294"/>
      <c r="X137" s="294"/>
      <c r="Y137" s="294"/>
      <c r="Z137" s="294"/>
      <c r="AA137" s="232"/>
      <c r="AB137" s="291"/>
      <c r="AC137" s="291"/>
      <c r="AD137" s="291"/>
      <c r="AE137" s="291"/>
      <c r="AF137" s="291"/>
      <c r="AG137" s="120" t="str">
        <f t="shared" si="0"/>
        <v/>
      </c>
      <c r="AH137" s="120" t="str">
        <f t="shared" si="1"/>
        <v/>
      </c>
      <c r="AI137" s="121"/>
    </row>
    <row r="138" spans="1:35" s="147" customFormat="1" ht="15" customHeight="1">
      <c r="A138" s="144"/>
      <c r="B138" s="295"/>
      <c r="C138" s="296"/>
      <c r="D138" s="231"/>
      <c r="E138" s="294"/>
      <c r="F138" s="294"/>
      <c r="G138" s="294"/>
      <c r="H138" s="294"/>
      <c r="I138" s="294"/>
      <c r="J138" s="294"/>
      <c r="K138" s="294"/>
      <c r="L138" s="294"/>
      <c r="M138" s="294"/>
      <c r="N138" s="294"/>
      <c r="O138" s="232"/>
      <c r="P138" s="231"/>
      <c r="Q138" s="294"/>
      <c r="R138" s="294"/>
      <c r="S138" s="294"/>
      <c r="T138" s="294"/>
      <c r="U138" s="294"/>
      <c r="V138" s="294"/>
      <c r="W138" s="294"/>
      <c r="X138" s="294"/>
      <c r="Y138" s="294"/>
      <c r="Z138" s="294"/>
      <c r="AA138" s="232"/>
      <c r="AB138" s="291"/>
      <c r="AC138" s="291"/>
      <c r="AD138" s="291"/>
      <c r="AE138" s="291"/>
      <c r="AF138" s="291"/>
      <c r="AG138" s="145"/>
      <c r="AH138" s="145"/>
      <c r="AI138" s="146"/>
    </row>
    <row r="139" spans="1:35" ht="15" customHeight="1">
      <c r="A139" s="15"/>
      <c r="AI139" s="17"/>
    </row>
    <row r="140" spans="1:35" ht="15" customHeight="1">
      <c r="A140" s="15"/>
      <c r="B140" s="60" t="s">
        <v>192</v>
      </c>
      <c r="AI140" s="17"/>
    </row>
    <row r="141" spans="1:35" ht="15" customHeight="1">
      <c r="A141" s="28"/>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29"/>
    </row>
    <row r="144" spans="1:35" ht="15" customHeight="1">
      <c r="G144" s="61" t="s">
        <v>255</v>
      </c>
      <c r="K144" s="171" t="s">
        <v>102</v>
      </c>
      <c r="L144" s="172"/>
      <c r="M144" s="172"/>
      <c r="N144" s="172"/>
      <c r="O144" s="172"/>
      <c r="P144" s="172"/>
      <c r="Q144" s="172"/>
      <c r="R144" s="172"/>
      <c r="S144" s="172"/>
      <c r="T144" s="172"/>
      <c r="U144" s="172"/>
      <c r="V144" s="173"/>
    </row>
  </sheetData>
  <sheetProtection algorithmName="SHA-512" hashValue="mxaCvmhCufeo/YTKxaX4HCeOlUq9g+fhIf5KNlgMxb6mUkazVex4P6yizEkF/t1XTSU3w82CkKi1gH+c9IU/NQ==" saltValue="lKj7Lciq6gynAM2qEr+xEQ==" spinCount="100000" sheet="1" objects="1" scenarios="1" formatCells="0" formatRows="0" insertRows="0" deleteRows="0" selectLockedCells="1"/>
  <mergeCells count="207">
    <mergeCell ref="K144:V144"/>
    <mergeCell ref="D106:O106"/>
    <mergeCell ref="D107:O107"/>
    <mergeCell ref="D108:O108"/>
    <mergeCell ref="D109:O109"/>
    <mergeCell ref="D110:O110"/>
    <mergeCell ref="B138:C138"/>
    <mergeCell ref="D138:O138"/>
    <mergeCell ref="P138:AA138"/>
    <mergeCell ref="B126:C126"/>
    <mergeCell ref="D126:O126"/>
    <mergeCell ref="P126:AA126"/>
    <mergeCell ref="B136:C136"/>
    <mergeCell ref="D136:O136"/>
    <mergeCell ref="P136:AA136"/>
    <mergeCell ref="B129:C129"/>
    <mergeCell ref="B117:C117"/>
    <mergeCell ref="D116:O116"/>
    <mergeCell ref="D117:O117"/>
    <mergeCell ref="D115:O115"/>
    <mergeCell ref="D129:O129"/>
    <mergeCell ref="P129:AA129"/>
    <mergeCell ref="I16:L16"/>
    <mergeCell ref="T66:AH66"/>
    <mergeCell ref="E24:W24"/>
    <mergeCell ref="D95:O96"/>
    <mergeCell ref="P95:AA96"/>
    <mergeCell ref="B103:C103"/>
    <mergeCell ref="B104:C104"/>
    <mergeCell ref="D98:O98"/>
    <mergeCell ref="D99:O99"/>
    <mergeCell ref="D100:O100"/>
    <mergeCell ref="E25:W25"/>
    <mergeCell ref="B31:AH37"/>
    <mergeCell ref="U18:W18"/>
    <mergeCell ref="F19:W19"/>
    <mergeCell ref="U23:W23"/>
    <mergeCell ref="J92:K92"/>
    <mergeCell ref="J93:K93"/>
    <mergeCell ref="D101:O101"/>
    <mergeCell ref="D102:O102"/>
    <mergeCell ref="D103:O103"/>
    <mergeCell ref="D104:O104"/>
    <mergeCell ref="AB80:AH81"/>
    <mergeCell ref="O42:AH42"/>
    <mergeCell ref="O43:AH43"/>
    <mergeCell ref="B95:C96"/>
    <mergeCell ref="B97:C97"/>
    <mergeCell ref="B110:C110"/>
    <mergeCell ref="D111:O111"/>
    <mergeCell ref="D112:O112"/>
    <mergeCell ref="D113:O113"/>
    <mergeCell ref="D114:O114"/>
    <mergeCell ref="B111:C111"/>
    <mergeCell ref="B112:C112"/>
    <mergeCell ref="B113:C113"/>
    <mergeCell ref="B114:C114"/>
    <mergeCell ref="B105:C105"/>
    <mergeCell ref="B106:C106"/>
    <mergeCell ref="B107:C107"/>
    <mergeCell ref="B108:C108"/>
    <mergeCell ref="B109:C109"/>
    <mergeCell ref="D105:O105"/>
    <mergeCell ref="AB115:AF115"/>
    <mergeCell ref="AB116:AF116"/>
    <mergeCell ref="AB107:AF107"/>
    <mergeCell ref="AB108:AF108"/>
    <mergeCell ref="AB109:AF109"/>
    <mergeCell ref="T69:AH69"/>
    <mergeCell ref="A73:AI73"/>
    <mergeCell ref="I17:L17"/>
    <mergeCell ref="B98:C98"/>
    <mergeCell ref="B99:C99"/>
    <mergeCell ref="B100:C100"/>
    <mergeCell ref="B101:C101"/>
    <mergeCell ref="P98:AA98"/>
    <mergeCell ref="P99:AA99"/>
    <mergeCell ref="P100:AA100"/>
    <mergeCell ref="P101:AA101"/>
    <mergeCell ref="B102:C102"/>
    <mergeCell ref="B115:C115"/>
    <mergeCell ref="B116:C116"/>
    <mergeCell ref="AB101:AF101"/>
    <mergeCell ref="P103:AA103"/>
    <mergeCell ref="P104:AA104"/>
    <mergeCell ref="P105:AA105"/>
    <mergeCell ref="P106:AA106"/>
    <mergeCell ref="D97:O97"/>
    <mergeCell ref="P97:AA97"/>
    <mergeCell ref="AB97:AF97"/>
    <mergeCell ref="G66:N66"/>
    <mergeCell ref="O66:R66"/>
    <mergeCell ref="AA51:AH53"/>
    <mergeCell ref="AB102:AF102"/>
    <mergeCell ref="AB117:AF117"/>
    <mergeCell ref="P117:AA117"/>
    <mergeCell ref="P112:AA112"/>
    <mergeCell ref="P113:AA113"/>
    <mergeCell ref="P114:AA114"/>
    <mergeCell ref="P115:AA115"/>
    <mergeCell ref="P116:AA116"/>
    <mergeCell ref="P107:AA107"/>
    <mergeCell ref="P108:AA108"/>
    <mergeCell ref="P109:AA109"/>
    <mergeCell ref="P110:AA110"/>
    <mergeCell ref="P111:AA111"/>
    <mergeCell ref="AB112:AF112"/>
    <mergeCell ref="AB113:AF113"/>
    <mergeCell ref="AB114:AF114"/>
    <mergeCell ref="AB110:AF110"/>
    <mergeCell ref="AB111:AF111"/>
    <mergeCell ref="AB103:AF103"/>
    <mergeCell ref="AB104:AF104"/>
    <mergeCell ref="AB105:AF105"/>
    <mergeCell ref="AB106:AF106"/>
    <mergeCell ref="AB95:AF96"/>
    <mergeCell ref="AB98:AF98"/>
    <mergeCell ref="AB99:AF99"/>
    <mergeCell ref="AB100:AF100"/>
    <mergeCell ref="V40:X40"/>
    <mergeCell ref="AA47:AH47"/>
    <mergeCell ref="O47:X47"/>
    <mergeCell ref="AA48:AD49"/>
    <mergeCell ref="R48:S49"/>
    <mergeCell ref="O48:Q49"/>
    <mergeCell ref="T48:V49"/>
    <mergeCell ref="W48:X49"/>
    <mergeCell ref="AE48:AH49"/>
    <mergeCell ref="P102:AA102"/>
    <mergeCell ref="O44:AH44"/>
    <mergeCell ref="O45:AH45"/>
    <mergeCell ref="B52:X53"/>
    <mergeCell ref="B51:X51"/>
    <mergeCell ref="AB82:AH83"/>
    <mergeCell ref="AB78:AH78"/>
    <mergeCell ref="AB138:AF138"/>
    <mergeCell ref="B118:C118"/>
    <mergeCell ref="D118:O118"/>
    <mergeCell ref="P118:AA118"/>
    <mergeCell ref="AB118:AF118"/>
    <mergeCell ref="B119:C119"/>
    <mergeCell ref="D119:O119"/>
    <mergeCell ref="P119:AA119"/>
    <mergeCell ref="AB119:AF119"/>
    <mergeCell ref="B120:C120"/>
    <mergeCell ref="D120:O120"/>
    <mergeCell ref="P120:AA120"/>
    <mergeCell ref="AB120:AF120"/>
    <mergeCell ref="B121:C121"/>
    <mergeCell ref="D121:O121"/>
    <mergeCell ref="P121:AA121"/>
    <mergeCell ref="AB121:AF121"/>
    <mergeCell ref="B122:C122"/>
    <mergeCell ref="D122:O122"/>
    <mergeCell ref="P122:AA122"/>
    <mergeCell ref="AB122:AF122"/>
    <mergeCell ref="B123:C123"/>
    <mergeCell ref="D123:O123"/>
    <mergeCell ref="P123:AA123"/>
    <mergeCell ref="AB123:AF123"/>
    <mergeCell ref="B124:C124"/>
    <mergeCell ref="D124:O124"/>
    <mergeCell ref="P124:AA124"/>
    <mergeCell ref="AB124:AF124"/>
    <mergeCell ref="B125:C125"/>
    <mergeCell ref="D125:O125"/>
    <mergeCell ref="P125:AA125"/>
    <mergeCell ref="AB125:AF125"/>
    <mergeCell ref="AB126:AF126"/>
    <mergeCell ref="B127:C127"/>
    <mergeCell ref="D127:O127"/>
    <mergeCell ref="P127:AA127"/>
    <mergeCell ref="AB127:AF127"/>
    <mergeCell ref="B128:C128"/>
    <mergeCell ref="D128:O128"/>
    <mergeCell ref="P128:AA128"/>
    <mergeCell ref="AB128:AF128"/>
    <mergeCell ref="AB136:AF136"/>
    <mergeCell ref="B137:C137"/>
    <mergeCell ref="D137:O137"/>
    <mergeCell ref="P137:AA137"/>
    <mergeCell ref="AB137:AF137"/>
    <mergeCell ref="B132:C132"/>
    <mergeCell ref="D132:O132"/>
    <mergeCell ref="P132:AA132"/>
    <mergeCell ref="AB132:AF132"/>
    <mergeCell ref="B133:C133"/>
    <mergeCell ref="D133:O133"/>
    <mergeCell ref="P133:AA133"/>
    <mergeCell ref="AB133:AF133"/>
    <mergeCell ref="B134:C134"/>
    <mergeCell ref="D134:O134"/>
    <mergeCell ref="P134:AA134"/>
    <mergeCell ref="AB134:AF134"/>
    <mergeCell ref="B135:C135"/>
    <mergeCell ref="D135:O135"/>
    <mergeCell ref="P135:AA135"/>
    <mergeCell ref="AB135:AF135"/>
    <mergeCell ref="AB129:AF129"/>
    <mergeCell ref="B130:C130"/>
    <mergeCell ref="D130:O130"/>
    <mergeCell ref="P130:AA130"/>
    <mergeCell ref="AB130:AF130"/>
    <mergeCell ref="B131:C131"/>
    <mergeCell ref="D131:O131"/>
    <mergeCell ref="P131:AA131"/>
    <mergeCell ref="AB131:AF131"/>
  </mergeCells>
  <dataValidations count="1">
    <dataValidation type="list" allowBlank="1" showInputMessage="1" showErrorMessage="1" sqref="B58 B60:B62 L20 F20" xr:uid="{5D84FB22-4B41-43BD-9911-BC870462A111}">
      <formula1>$AS$1</formula1>
    </dataValidation>
  </dataValidations>
  <hyperlinks>
    <hyperlink ref="K144" location="'Übersicht und Anleitung'!A1" display="Zurück zu Seite 1: &quot;Übersicht und Anleitung&quot;" xr:uid="{45C4B7E1-F19F-416F-B976-CEA4A5E6696D}"/>
  </hyperlinks>
  <printOptions horizontalCentered="1" verticalCentered="1"/>
  <pageMargins left="0.23622047244094491" right="0.23622047244094491" top="0.74803149606299213" bottom="0.74803149606299213" header="0.31496062992125984" footer="0.31496062992125984"/>
  <pageSetup paperSize="9" scale="69" fitToHeight="2" orientation="portrait" r:id="rId1"/>
  <rowBreaks count="1" manualBreakCount="1">
    <brk id="71" max="3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FB06-1C57-463D-9802-BFCB169B3123}">
  <dimension ref="A1:AO89"/>
  <sheetViews>
    <sheetView zoomScaleNormal="100" zoomScaleSheetLayoutView="55" workbookViewId="0">
      <selection activeCell="I17" sqref="I17:L17"/>
    </sheetView>
  </sheetViews>
  <sheetFormatPr baseColWidth="10" defaultColWidth="3.42578125" defaultRowHeight="15" customHeight="1"/>
  <cols>
    <col min="22" max="22" width="5.42578125" customWidth="1"/>
  </cols>
  <sheetData>
    <row r="1" spans="1:41"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O1" s="44" t="s">
        <v>25</v>
      </c>
    </row>
    <row r="2" spans="1:41" ht="7.9" customHeight="1">
      <c r="A2" s="15"/>
      <c r="B2" s="16"/>
      <c r="AI2" s="17"/>
    </row>
    <row r="3" spans="1:41" ht="15" customHeight="1">
      <c r="A3" s="15"/>
      <c r="B3" s="18" t="s">
        <v>21</v>
      </c>
      <c r="AI3" s="17"/>
    </row>
    <row r="4" spans="1:41" ht="7.5" customHeight="1">
      <c r="A4" s="15"/>
      <c r="B4" s="16"/>
      <c r="AI4" s="17"/>
    </row>
    <row r="5" spans="1:41" ht="15" customHeight="1">
      <c r="A5" s="15"/>
      <c r="B5" s="18" t="s">
        <v>5</v>
      </c>
      <c r="AI5" s="17"/>
    </row>
    <row r="6" spans="1:41" ht="15" customHeight="1">
      <c r="A6" s="15"/>
      <c r="B6" s="18" t="s">
        <v>175</v>
      </c>
      <c r="AI6" s="17"/>
    </row>
    <row r="7" spans="1:41" ht="15" customHeight="1">
      <c r="A7" s="15"/>
      <c r="B7" s="18" t="s">
        <v>95</v>
      </c>
      <c r="AI7" s="17"/>
    </row>
    <row r="8" spans="1:41" ht="7.5" customHeight="1">
      <c r="A8" s="15"/>
      <c r="B8" s="18"/>
      <c r="AI8" s="17"/>
    </row>
    <row r="9" spans="1:41" ht="15" customHeight="1">
      <c r="A9" s="15"/>
      <c r="B9" s="18" t="s">
        <v>94</v>
      </c>
      <c r="AI9" s="17"/>
    </row>
    <row r="10" spans="1:41" ht="7.5" customHeight="1">
      <c r="A10" s="15"/>
      <c r="AI10" s="17"/>
    </row>
    <row r="11" spans="1:41">
      <c r="A11" s="15"/>
      <c r="B11" s="18" t="s">
        <v>55</v>
      </c>
      <c r="AA11" t="s">
        <v>6</v>
      </c>
      <c r="AI11" s="17"/>
    </row>
    <row r="12" spans="1:41" ht="15" customHeight="1">
      <c r="A12" s="15"/>
      <c r="AA12" t="s">
        <v>7</v>
      </c>
      <c r="AI12" s="17"/>
    </row>
    <row r="13" spans="1:41" ht="15.75">
      <c r="A13" s="15"/>
      <c r="B13" s="68" t="s">
        <v>104</v>
      </c>
      <c r="C13" s="69"/>
      <c r="D13" s="69"/>
      <c r="E13" s="69"/>
      <c r="F13" s="69"/>
      <c r="G13" s="69"/>
      <c r="H13" s="69"/>
      <c r="I13" s="69"/>
      <c r="J13" s="69"/>
      <c r="K13" s="69"/>
      <c r="L13" s="69"/>
      <c r="M13" s="69"/>
      <c r="N13" s="69"/>
      <c r="O13" s="69"/>
      <c r="AA13" s="19" t="s">
        <v>8</v>
      </c>
      <c r="AI13" s="17"/>
    </row>
    <row r="14" spans="1:41" ht="21">
      <c r="A14" s="15"/>
      <c r="B14" s="70" t="s">
        <v>157</v>
      </c>
      <c r="C14" s="69"/>
      <c r="D14" s="69"/>
      <c r="E14" s="69"/>
      <c r="F14" s="69"/>
      <c r="G14" s="69"/>
      <c r="H14" s="69"/>
      <c r="I14" s="69"/>
      <c r="J14" s="69"/>
      <c r="K14" s="69"/>
      <c r="L14" s="69"/>
      <c r="M14" s="69"/>
      <c r="N14" s="69"/>
      <c r="O14" s="69"/>
      <c r="AA14" t="s">
        <v>9</v>
      </c>
      <c r="AI14" s="17"/>
    </row>
    <row r="15" spans="1:41" ht="15" customHeight="1">
      <c r="A15" s="15"/>
      <c r="T15" s="10"/>
      <c r="AA15" t="s">
        <v>10</v>
      </c>
      <c r="AI15" s="17"/>
    </row>
    <row r="16" spans="1:41" ht="15" customHeight="1">
      <c r="A16" s="15"/>
      <c r="I16" s="161" t="s">
        <v>37</v>
      </c>
      <c r="J16" s="162"/>
      <c r="K16" s="162"/>
      <c r="L16" s="163"/>
      <c r="T16" s="10"/>
      <c r="AA16" s="21" t="s">
        <v>96</v>
      </c>
      <c r="AI16" s="17"/>
    </row>
    <row r="17" spans="1:35" ht="15" customHeight="1">
      <c r="A17" s="15"/>
      <c r="B17" s="20" t="s">
        <v>136</v>
      </c>
      <c r="I17" s="192"/>
      <c r="J17" s="193"/>
      <c r="K17" s="193"/>
      <c r="L17" s="194"/>
      <c r="T17" s="10"/>
      <c r="AI17" s="17"/>
    </row>
    <row r="18" spans="1:35" ht="15" customHeight="1">
      <c r="A18" s="15"/>
      <c r="T18" s="10"/>
      <c r="U18" s="161" t="s">
        <v>37</v>
      </c>
      <c r="V18" s="162"/>
      <c r="W18" s="163"/>
      <c r="AI18" s="17"/>
    </row>
    <row r="19" spans="1:35" ht="15" customHeight="1">
      <c r="A19" s="15"/>
      <c r="B19" s="20" t="s">
        <v>11</v>
      </c>
      <c r="D19" s="10"/>
      <c r="E19" s="10"/>
      <c r="F19" s="174" t="s">
        <v>150</v>
      </c>
      <c r="G19" s="175"/>
      <c r="H19" s="175"/>
      <c r="I19" s="175"/>
      <c r="J19" s="175"/>
      <c r="K19" s="175"/>
      <c r="L19" s="175"/>
      <c r="M19" s="175"/>
      <c r="N19" s="175"/>
      <c r="O19" s="175"/>
      <c r="P19" s="175"/>
      <c r="Q19" s="175"/>
      <c r="R19" s="175"/>
      <c r="S19" s="175"/>
      <c r="T19" s="175"/>
      <c r="U19" s="175"/>
      <c r="V19" s="175"/>
      <c r="W19" s="176"/>
      <c r="AI19" s="17"/>
    </row>
    <row r="20" spans="1:35" ht="15" customHeight="1">
      <c r="A20" s="15"/>
      <c r="F20" s="139"/>
      <c r="G20" s="10" t="s">
        <v>12</v>
      </c>
      <c r="L20" s="139"/>
      <c r="M20" s="10" t="s">
        <v>13</v>
      </c>
      <c r="Q20" s="48"/>
      <c r="R20" s="40"/>
      <c r="S20" s="40"/>
      <c r="T20" s="40"/>
      <c r="U20" s="40"/>
      <c r="V20" s="40"/>
      <c r="W20" s="40"/>
      <c r="AI20" s="17"/>
    </row>
    <row r="21" spans="1:35" ht="15" customHeight="1">
      <c r="A21" s="15"/>
      <c r="F21" s="40" t="str">
        <f>IF(AND(F20="x",L20="x"),"Achtung nur 1 Kreuz setzen! Entweder Jugendgruppe oder Ortsgruppe","")</f>
        <v/>
      </c>
      <c r="AI21" s="17"/>
    </row>
    <row r="22" spans="1:35" ht="15" customHeight="1">
      <c r="A22" s="15"/>
      <c r="AI22" s="17"/>
    </row>
    <row r="23" spans="1:35" ht="15" customHeight="1">
      <c r="A23" s="15"/>
      <c r="B23" s="20" t="s">
        <v>151</v>
      </c>
      <c r="U23" s="161" t="s">
        <v>37</v>
      </c>
      <c r="V23" s="162"/>
      <c r="W23" s="163"/>
      <c r="AI23" s="17"/>
    </row>
    <row r="24" spans="1:35" ht="15" customHeight="1">
      <c r="A24" s="15"/>
      <c r="B24" s="18" t="s">
        <v>22</v>
      </c>
      <c r="E24" s="174" t="s">
        <v>152</v>
      </c>
      <c r="F24" s="175"/>
      <c r="G24" s="175"/>
      <c r="H24" s="175"/>
      <c r="I24" s="175"/>
      <c r="J24" s="175"/>
      <c r="K24" s="175"/>
      <c r="L24" s="175"/>
      <c r="M24" s="175"/>
      <c r="N24" s="175"/>
      <c r="O24" s="175"/>
      <c r="P24" s="175"/>
      <c r="Q24" s="175"/>
      <c r="R24" s="175"/>
      <c r="S24" s="175"/>
      <c r="T24" s="175"/>
      <c r="U24" s="175"/>
      <c r="V24" s="175"/>
      <c r="W24" s="176"/>
      <c r="AI24" s="17"/>
    </row>
    <row r="25" spans="1:35" ht="15" customHeight="1">
      <c r="A25" s="15"/>
      <c r="B25" s="18" t="s">
        <v>23</v>
      </c>
      <c r="E25" s="202" t="s">
        <v>269</v>
      </c>
      <c r="F25" s="203"/>
      <c r="G25" s="203"/>
      <c r="H25" s="203"/>
      <c r="I25" s="203"/>
      <c r="J25" s="203"/>
      <c r="K25" s="203"/>
      <c r="L25" s="203"/>
      <c r="M25" s="203"/>
      <c r="N25" s="203"/>
      <c r="O25" s="203"/>
      <c r="P25" s="203"/>
      <c r="Q25" s="203"/>
      <c r="R25" s="203"/>
      <c r="S25" s="203"/>
      <c r="T25" s="203"/>
      <c r="U25" s="203"/>
      <c r="V25" s="203"/>
      <c r="W25" s="204"/>
      <c r="AI25" s="17"/>
    </row>
    <row r="26" spans="1:35" ht="15" customHeight="1">
      <c r="A26" s="15"/>
      <c r="C26" s="18"/>
      <c r="AI26" s="17"/>
    </row>
    <row r="27" spans="1:35" ht="15" customHeight="1">
      <c r="A27" s="1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4"/>
    </row>
    <row r="28" spans="1:35" ht="15" customHeight="1">
      <c r="A28" s="15"/>
      <c r="B28" s="27" t="s">
        <v>109</v>
      </c>
      <c r="AI28" s="17"/>
    </row>
    <row r="29" spans="1:35" ht="7.5" customHeight="1">
      <c r="A29" s="15"/>
      <c r="AI29" s="17"/>
    </row>
    <row r="30" spans="1:35" ht="15" customHeight="1">
      <c r="A30" s="15"/>
      <c r="B30" s="65" t="s">
        <v>158</v>
      </c>
      <c r="AI30" s="17"/>
    </row>
    <row r="31" spans="1:35" ht="15" customHeight="1">
      <c r="A31" s="15"/>
      <c r="B31" s="212" t="s">
        <v>196</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17"/>
    </row>
    <row r="32" spans="1:35" ht="15" customHeight="1">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35"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35"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35"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35"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35"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35" ht="15" customHeight="1">
      <c r="A38" s="2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29"/>
    </row>
    <row r="39" spans="1:35" ht="15" customHeight="1">
      <c r="A39" s="15"/>
      <c r="AI39" s="17"/>
    </row>
    <row r="40" spans="1:35" ht="15" customHeight="1">
      <c r="A40" s="15"/>
      <c r="B40" s="27" t="s">
        <v>267</v>
      </c>
      <c r="U40" s="161" t="s">
        <v>37</v>
      </c>
      <c r="V40" s="162"/>
      <c r="W40" s="163"/>
      <c r="AI40" s="17"/>
    </row>
    <row r="41" spans="1:35" ht="7.5" customHeight="1">
      <c r="A41" s="15"/>
      <c r="D41" s="18"/>
      <c r="AI41" s="17"/>
    </row>
    <row r="42" spans="1:35" ht="15" customHeight="1">
      <c r="A42" s="15"/>
      <c r="B42" s="18" t="s">
        <v>197</v>
      </c>
      <c r="D42" s="18"/>
      <c r="H42" s="7"/>
      <c r="O42" s="174" t="s">
        <v>152</v>
      </c>
      <c r="P42" s="175"/>
      <c r="Q42" s="175"/>
      <c r="R42" s="175"/>
      <c r="S42" s="175"/>
      <c r="T42" s="175"/>
      <c r="U42" s="175"/>
      <c r="V42" s="175"/>
      <c r="W42" s="175"/>
      <c r="X42" s="175"/>
      <c r="Y42" s="175"/>
      <c r="Z42" s="175"/>
      <c r="AA42" s="175"/>
      <c r="AB42" s="175"/>
      <c r="AC42" s="175"/>
      <c r="AD42" s="175"/>
      <c r="AE42" s="175"/>
      <c r="AF42" s="175"/>
      <c r="AG42" s="175"/>
      <c r="AH42" s="176"/>
      <c r="AI42" s="17"/>
    </row>
    <row r="43" spans="1:35" ht="15" customHeight="1">
      <c r="A43" s="15"/>
      <c r="B43" s="18" t="s">
        <v>199</v>
      </c>
      <c r="D43" s="18"/>
      <c r="H43" s="7"/>
      <c r="O43" s="348" t="s">
        <v>269</v>
      </c>
      <c r="P43" s="349"/>
      <c r="Q43" s="349"/>
      <c r="R43" s="349"/>
      <c r="S43" s="349"/>
      <c r="T43" s="349"/>
      <c r="U43" s="349"/>
      <c r="V43" s="349"/>
      <c r="W43" s="349"/>
      <c r="X43" s="349"/>
      <c r="Y43" s="349"/>
      <c r="Z43" s="349"/>
      <c r="AA43" s="349"/>
      <c r="AB43" s="349"/>
      <c r="AC43" s="349"/>
      <c r="AD43" s="349"/>
      <c r="AE43" s="349"/>
      <c r="AF43" s="349"/>
      <c r="AG43" s="349"/>
      <c r="AH43" s="350"/>
      <c r="AI43" s="17"/>
    </row>
    <row r="44" spans="1:35" ht="15" customHeight="1">
      <c r="A44" s="15"/>
      <c r="B44" s="18" t="s">
        <v>198</v>
      </c>
      <c r="D44" s="18"/>
      <c r="H44" s="7"/>
      <c r="O44" s="174"/>
      <c r="P44" s="175"/>
      <c r="Q44" s="175"/>
      <c r="R44" s="175"/>
      <c r="S44" s="175"/>
      <c r="T44" s="175"/>
      <c r="U44" s="175"/>
      <c r="V44" s="175"/>
      <c r="W44" s="175"/>
      <c r="X44" s="175"/>
      <c r="Y44" s="175"/>
      <c r="Z44" s="175"/>
      <c r="AA44" s="175"/>
      <c r="AB44" s="175"/>
      <c r="AC44" s="175"/>
      <c r="AD44" s="175"/>
      <c r="AE44" s="175"/>
      <c r="AF44" s="175"/>
      <c r="AG44" s="175"/>
      <c r="AH44" s="176"/>
      <c r="AI44" s="17"/>
    </row>
    <row r="45" spans="1:35" ht="15" customHeight="1">
      <c r="A45" s="15"/>
      <c r="B45" s="18" t="s">
        <v>106</v>
      </c>
      <c r="O45" s="174"/>
      <c r="P45" s="175"/>
      <c r="Q45" s="175"/>
      <c r="R45" s="175"/>
      <c r="S45" s="175"/>
      <c r="T45" s="175"/>
      <c r="U45" s="175"/>
      <c r="V45" s="175"/>
      <c r="W45" s="175"/>
      <c r="X45" s="175"/>
      <c r="Y45" s="175"/>
      <c r="Z45" s="175"/>
      <c r="AA45" s="175"/>
      <c r="AB45" s="175"/>
      <c r="AC45" s="175"/>
      <c r="AD45" s="175"/>
      <c r="AE45" s="175"/>
      <c r="AF45" s="175"/>
      <c r="AG45" s="175"/>
      <c r="AH45" s="176"/>
      <c r="AI45" s="17"/>
    </row>
    <row r="46" spans="1:35" ht="15" customHeight="1">
      <c r="A46" s="15"/>
      <c r="B46" s="18" t="s">
        <v>111</v>
      </c>
      <c r="O46" s="174"/>
      <c r="P46" s="175"/>
      <c r="Q46" s="175"/>
      <c r="R46" s="175"/>
      <c r="S46" s="175"/>
      <c r="T46" s="175"/>
      <c r="U46" s="175"/>
      <c r="V46" s="175"/>
      <c r="W46" s="175"/>
      <c r="X46" s="175"/>
      <c r="Y46" s="175"/>
      <c r="Z46" s="175"/>
      <c r="AA46" s="175"/>
      <c r="AB46" s="175"/>
      <c r="AC46" s="175"/>
      <c r="AD46" s="175"/>
      <c r="AE46" s="175"/>
      <c r="AF46" s="175"/>
      <c r="AG46" s="175"/>
      <c r="AH46" s="176"/>
      <c r="AI46" s="17"/>
    </row>
    <row r="47" spans="1:35" ht="15" customHeight="1">
      <c r="A47" s="15"/>
      <c r="B47" s="18" t="s">
        <v>16</v>
      </c>
      <c r="N47" s="35" t="s">
        <v>1</v>
      </c>
      <c r="O47" s="195"/>
      <c r="P47" s="274"/>
      <c r="Q47" s="274"/>
      <c r="R47" s="275"/>
      <c r="S47" s="196" t="str">
        <f>IF(OR(O47="",O48=""),"",CONCATENATE((O48-O47+1)," Tag(e)"))</f>
        <v/>
      </c>
      <c r="T47" s="197"/>
      <c r="U47" s="198"/>
      <c r="V47" s="276" t="str">
        <f>IF((O48-I17)&lt;-42,"Zuschuss wurde später als 6 Wochen nach Veranstaltungsende eingereicht und kann daher nur durch Mehrheitsbeschluss durch den Bezirksjugendvorstand ausbezahlt werden","")</f>
        <v/>
      </c>
      <c r="W47" s="277"/>
      <c r="X47" s="277"/>
      <c r="Y47" s="277"/>
      <c r="Z47" s="277"/>
      <c r="AA47" s="277"/>
      <c r="AB47" s="277"/>
      <c r="AC47" s="277"/>
      <c r="AD47" s="277"/>
      <c r="AE47" s="277"/>
      <c r="AF47" s="277"/>
      <c r="AG47" s="277"/>
      <c r="AH47" s="278"/>
      <c r="AI47" s="17"/>
    </row>
    <row r="48" spans="1:35" ht="15" customHeight="1">
      <c r="A48" s="15"/>
      <c r="B48" s="18"/>
      <c r="N48" s="35" t="s">
        <v>2</v>
      </c>
      <c r="O48" s="195"/>
      <c r="P48" s="274"/>
      <c r="Q48" s="274"/>
      <c r="R48" s="275"/>
      <c r="S48" s="199"/>
      <c r="T48" s="200"/>
      <c r="U48" s="201"/>
      <c r="V48" s="279"/>
      <c r="W48" s="280"/>
      <c r="X48" s="280"/>
      <c r="Y48" s="280"/>
      <c r="Z48" s="280"/>
      <c r="AA48" s="280"/>
      <c r="AB48" s="280"/>
      <c r="AC48" s="280"/>
      <c r="AD48" s="280"/>
      <c r="AE48" s="280"/>
      <c r="AF48" s="280"/>
      <c r="AG48" s="280"/>
      <c r="AH48" s="281"/>
      <c r="AI48" s="17"/>
    </row>
    <row r="49" spans="1:40" ht="15" customHeight="1">
      <c r="A49" s="15"/>
      <c r="B49" s="18"/>
      <c r="Y49" s="66"/>
      <c r="AI49" s="17"/>
    </row>
    <row r="50" spans="1:40" ht="15" customHeight="1">
      <c r="B50" s="268" t="s">
        <v>165</v>
      </c>
      <c r="C50" s="269"/>
      <c r="D50" s="269"/>
      <c r="E50" s="269"/>
      <c r="F50" s="269"/>
      <c r="G50" s="269"/>
      <c r="H50" s="269"/>
      <c r="I50" s="269"/>
      <c r="J50" s="269"/>
      <c r="K50" s="269"/>
      <c r="L50" s="269"/>
      <c r="M50" s="269"/>
      <c r="N50" s="269"/>
      <c r="O50" s="269"/>
      <c r="P50" s="269"/>
      <c r="Q50" s="269"/>
      <c r="R50" s="269"/>
      <c r="S50" s="269"/>
      <c r="T50" s="269"/>
      <c r="U50" s="269"/>
      <c r="V50" s="269"/>
      <c r="W50" s="269"/>
      <c r="X50" s="270"/>
      <c r="AA50" s="161" t="s">
        <v>37</v>
      </c>
      <c r="AB50" s="162"/>
      <c r="AC50" s="162"/>
      <c r="AD50" s="162"/>
      <c r="AE50" s="162"/>
      <c r="AF50" s="162"/>
      <c r="AG50" s="162"/>
      <c r="AH50" s="163"/>
      <c r="AI50" s="17"/>
    </row>
    <row r="51" spans="1:40" ht="15" customHeight="1">
      <c r="B51" s="271" t="str">
        <f>IF(AND(O42&lt;&gt;0,O43&lt;&gt;0,O44&lt;&gt;0,O45&lt;&gt;0,O46&lt;&gt;0,OR(L20="x",F20="x"),I17-O48&lt;=42,O47&lt;&gt;0,O48&lt;&gt;0,F21&lt;&gt;"Achtung nur 1 Kreuz setzen! Entweder Jugendgruppe oder Ortsgruppe"),"Bedingungen sind erfüllt, Antrag kann eingereicht werden!",IF(AND(O42&lt;&gt;0,O43&lt;&gt;0,O44&lt;&gt;0,O45&lt;&gt;0,O46&lt;&gt;0,OR(L20="x",F20="x"),I17-O48&gt;42,O47&lt;&gt;0,O48&lt;&gt;0,F21&lt;&gt;"Achtung nur 1 Kreuz setzen! Entweder Jugendgruppe oder Ortsgruppe"),"Bedingungen sind teilweise erfüllt (6-Wochen-Frist abgelaufen), Antrag kann trotzdem eingereicht werden!","Bedingungen sind nicht erfüllt, Zuschuss kann nicht beantragt werden!"))</f>
        <v>Bedingungen sind nicht erfüllt, Zuschuss kann nicht beantragt werden!</v>
      </c>
      <c r="C51" s="272"/>
      <c r="D51" s="272"/>
      <c r="E51" s="272"/>
      <c r="F51" s="272"/>
      <c r="G51" s="272"/>
      <c r="H51" s="272"/>
      <c r="I51" s="272"/>
      <c r="J51" s="272"/>
      <c r="K51" s="272"/>
      <c r="L51" s="272"/>
      <c r="M51" s="272"/>
      <c r="N51" s="272"/>
      <c r="O51" s="272"/>
      <c r="P51" s="272"/>
      <c r="Q51" s="272"/>
      <c r="R51" s="272"/>
      <c r="S51" s="272"/>
      <c r="T51" s="272"/>
      <c r="U51" s="272"/>
      <c r="V51" s="272"/>
      <c r="W51" s="272"/>
      <c r="X51" s="273"/>
      <c r="AA51" s="222" t="s">
        <v>47</v>
      </c>
      <c r="AB51" s="223"/>
      <c r="AC51" s="223"/>
      <c r="AD51" s="224"/>
      <c r="AE51" s="262">
        <f>O46</f>
        <v>0</v>
      </c>
      <c r="AF51" s="263"/>
      <c r="AG51" s="263"/>
      <c r="AH51" s="264"/>
      <c r="AI51" s="17"/>
    </row>
    <row r="52" spans="1:40" ht="15" customHeight="1">
      <c r="B52" s="168"/>
      <c r="C52" s="169"/>
      <c r="D52" s="169"/>
      <c r="E52" s="169"/>
      <c r="F52" s="169"/>
      <c r="G52" s="169"/>
      <c r="H52" s="169"/>
      <c r="I52" s="169"/>
      <c r="J52" s="169"/>
      <c r="K52" s="169"/>
      <c r="L52" s="169"/>
      <c r="M52" s="169"/>
      <c r="N52" s="169"/>
      <c r="O52" s="169"/>
      <c r="P52" s="169"/>
      <c r="Q52" s="169"/>
      <c r="R52" s="169"/>
      <c r="S52" s="169"/>
      <c r="T52" s="169"/>
      <c r="U52" s="169"/>
      <c r="V52" s="169"/>
      <c r="W52" s="169"/>
      <c r="X52" s="170"/>
      <c r="AA52" s="225"/>
      <c r="AB52" s="226"/>
      <c r="AC52" s="226"/>
      <c r="AD52" s="227"/>
      <c r="AE52" s="265"/>
      <c r="AF52" s="266"/>
      <c r="AG52" s="266"/>
      <c r="AH52" s="267"/>
      <c r="AI52" s="17"/>
      <c r="AN52" s="10"/>
    </row>
    <row r="53" spans="1:40" ht="15" customHeight="1">
      <c r="AI53" s="17"/>
      <c r="AN53" s="10"/>
    </row>
    <row r="54" spans="1:40" ht="15" customHeight="1">
      <c r="AI54" s="17"/>
      <c r="AN54" s="10"/>
    </row>
    <row r="55" spans="1:40" ht="15" customHeight="1">
      <c r="A55" s="1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4"/>
    </row>
    <row r="56" spans="1:40" ht="15" customHeight="1">
      <c r="A56" s="15"/>
      <c r="B56" s="27" t="s">
        <v>116</v>
      </c>
      <c r="F56" s="10"/>
      <c r="G56" s="10"/>
      <c r="H56" s="10"/>
      <c r="I56" s="10"/>
      <c r="AI56" s="17"/>
    </row>
    <row r="57" spans="1:40" ht="7.5" customHeight="1">
      <c r="A57" s="15"/>
      <c r="B57" s="18"/>
      <c r="AI57" s="17"/>
    </row>
    <row r="58" spans="1:40" ht="15" customHeight="1">
      <c r="A58" s="15"/>
      <c r="B58" s="139"/>
      <c r="C58" s="18" t="s">
        <v>43</v>
      </c>
      <c r="AI58" s="17"/>
    </row>
    <row r="59" spans="1:40" ht="15" customHeight="1">
      <c r="A59" s="15"/>
      <c r="B59" s="30"/>
      <c r="C59" s="18" t="s">
        <v>56</v>
      </c>
      <c r="AI59" s="17"/>
    </row>
    <row r="60" spans="1:40" ht="15" customHeight="1">
      <c r="A60" s="15"/>
      <c r="B60" s="139"/>
      <c r="C60" s="18" t="s">
        <v>167</v>
      </c>
      <c r="AI60" s="17"/>
    </row>
    <row r="61" spans="1:40" ht="15" customHeight="1">
      <c r="A61" s="15"/>
      <c r="B61" s="139"/>
      <c r="C61" s="18" t="s">
        <v>217</v>
      </c>
      <c r="AI61" s="17"/>
    </row>
    <row r="62" spans="1:40" ht="15" customHeight="1">
      <c r="A62" s="15"/>
      <c r="B62" s="139"/>
      <c r="C62" s="18" t="s">
        <v>210</v>
      </c>
      <c r="AI62" s="17"/>
    </row>
    <row r="63" spans="1:40" ht="15" customHeight="1">
      <c r="A63" s="15"/>
      <c r="B63" s="97" t="str">
        <f>IF(OR(B58&lt;&gt;"x",B60&lt;&gt;"x",B61&lt;&gt;"x",B62&lt;&gt;"x"),"↑","")</f>
        <v>↑</v>
      </c>
      <c r="C63" s="60" t="str">
        <f>IF(B63="","","Hinweis: bitte noch alles ankreuzen!!")</f>
        <v>Hinweis: bitte noch alles ankreuzen!!</v>
      </c>
      <c r="AI63" s="17"/>
    </row>
    <row r="64" spans="1:40" ht="15" customHeight="1">
      <c r="A64" s="15"/>
      <c r="B64" s="60"/>
      <c r="AI64" s="17"/>
    </row>
    <row r="65" spans="1:35" ht="15" customHeight="1">
      <c r="A65" s="15"/>
      <c r="T65" s="18" t="s">
        <v>148</v>
      </c>
      <c r="AI65" s="17"/>
    </row>
    <row r="66" spans="1:35" ht="15" customHeight="1">
      <c r="A66" s="15"/>
      <c r="C66" s="18" t="s">
        <v>19</v>
      </c>
      <c r="D66" s="18"/>
      <c r="G66" s="174" t="s">
        <v>194</v>
      </c>
      <c r="H66" s="175"/>
      <c r="I66" s="175"/>
      <c r="J66" s="175"/>
      <c r="K66" s="175"/>
      <c r="L66" s="175"/>
      <c r="M66" s="175"/>
      <c r="N66" s="176"/>
      <c r="O66" s="185" t="s">
        <v>99</v>
      </c>
      <c r="P66" s="186"/>
      <c r="Q66" s="186"/>
      <c r="R66" s="187"/>
      <c r="T66" s="174" t="s">
        <v>153</v>
      </c>
      <c r="U66" s="175"/>
      <c r="V66" s="175"/>
      <c r="W66" s="175"/>
      <c r="X66" s="175"/>
      <c r="Y66" s="175"/>
      <c r="Z66" s="175"/>
      <c r="AA66" s="175"/>
      <c r="AB66" s="175"/>
      <c r="AC66" s="175"/>
      <c r="AD66" s="175"/>
      <c r="AE66" s="175"/>
      <c r="AF66" s="175"/>
      <c r="AG66" s="175"/>
      <c r="AH66" s="176"/>
      <c r="AI66" s="17"/>
    </row>
    <row r="67" spans="1:35" ht="15" customHeight="1">
      <c r="A67" s="15"/>
      <c r="AI67" s="17"/>
    </row>
    <row r="68" spans="1:35" ht="15" customHeight="1">
      <c r="A68" s="15"/>
      <c r="T68" s="18" t="s">
        <v>88</v>
      </c>
      <c r="AI68" s="17"/>
    </row>
    <row r="69" spans="1:35" ht="15" customHeight="1">
      <c r="A69" s="15"/>
      <c r="C69" s="18" t="s">
        <v>20</v>
      </c>
      <c r="D69" s="18"/>
      <c r="G69" s="9"/>
      <c r="H69" s="9"/>
      <c r="I69" s="9"/>
      <c r="J69" s="9"/>
      <c r="K69" s="9"/>
      <c r="L69" s="9"/>
      <c r="M69" s="9"/>
      <c r="N69" s="9"/>
      <c r="O69" s="9"/>
      <c r="P69" s="9"/>
      <c r="Q69" s="9"/>
      <c r="R69" s="9"/>
      <c r="T69" s="345"/>
      <c r="U69" s="346"/>
      <c r="V69" s="346"/>
      <c r="W69" s="346"/>
      <c r="X69" s="346"/>
      <c r="Y69" s="346"/>
      <c r="Z69" s="346"/>
      <c r="AA69" s="346"/>
      <c r="AB69" s="346"/>
      <c r="AC69" s="346"/>
      <c r="AD69" s="346"/>
      <c r="AE69" s="346"/>
      <c r="AF69" s="346"/>
      <c r="AG69" s="346"/>
      <c r="AH69" s="347"/>
      <c r="AI69" s="17"/>
    </row>
    <row r="70" spans="1:35" ht="15" customHeight="1">
      <c r="A70" s="15"/>
      <c r="G70" s="10" t="s">
        <v>114</v>
      </c>
      <c r="AI70" s="17"/>
    </row>
    <row r="71" spans="1:35" ht="15" customHeight="1">
      <c r="A71" s="15"/>
      <c r="AI71" s="17"/>
    </row>
    <row r="72" spans="1:35" ht="15" customHeight="1">
      <c r="A72" s="33"/>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4"/>
    </row>
    <row r="73" spans="1:35" ht="15" customHeight="1">
      <c r="A73" s="181" t="s">
        <v>46</v>
      </c>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3"/>
    </row>
    <row r="74" spans="1:35" ht="15" customHeight="1">
      <c r="A74" s="15"/>
      <c r="AI74" s="17"/>
    </row>
    <row r="75" spans="1:35" ht="15" customHeight="1">
      <c r="A75" s="15"/>
      <c r="B75" s="11"/>
      <c r="C75" s="46"/>
      <c r="D75" s="13"/>
      <c r="E75" s="13"/>
      <c r="F75" s="13"/>
      <c r="G75" s="13"/>
      <c r="H75" s="13"/>
      <c r="I75" s="13"/>
      <c r="J75" s="13"/>
      <c r="K75" s="13"/>
      <c r="L75" s="13"/>
      <c r="M75" s="13"/>
      <c r="N75" s="13"/>
      <c r="O75" s="13"/>
      <c r="P75" s="13"/>
      <c r="Q75" s="13"/>
      <c r="R75" s="13"/>
      <c r="S75" s="13"/>
      <c r="T75" s="13"/>
      <c r="U75" s="13"/>
      <c r="V75" s="13"/>
      <c r="W75" s="13"/>
      <c r="X75" s="14"/>
      <c r="Z75" s="71"/>
      <c r="AA75" s="72"/>
      <c r="AB75" s="72"/>
      <c r="AC75" s="72"/>
      <c r="AD75" s="72"/>
      <c r="AE75" s="72"/>
      <c r="AF75" s="72"/>
      <c r="AG75" s="72"/>
      <c r="AH75" s="73"/>
      <c r="AI75" s="17"/>
    </row>
    <row r="76" spans="1:35" ht="15" customHeight="1">
      <c r="A76" s="15"/>
      <c r="B76" s="15"/>
      <c r="C76" s="62" t="s">
        <v>92</v>
      </c>
      <c r="X76" s="17"/>
      <c r="Z76" s="128"/>
      <c r="AA76" s="62" t="s">
        <v>126</v>
      </c>
      <c r="AB76" s="10"/>
      <c r="AC76" s="10"/>
      <c r="AD76" s="10"/>
      <c r="AE76" s="10"/>
      <c r="AF76" s="10"/>
      <c r="AG76" s="10"/>
      <c r="AH76" s="122"/>
      <c r="AI76" s="17"/>
    </row>
    <row r="77" spans="1:35" ht="15" customHeight="1">
      <c r="A77" s="15"/>
      <c r="B77" s="15"/>
      <c r="C77" s="8"/>
      <c r="X77" s="17"/>
      <c r="Z77" s="128"/>
      <c r="AA77" s="10"/>
      <c r="AB77" s="10"/>
      <c r="AC77" s="10"/>
      <c r="AD77" s="10"/>
      <c r="AE77" s="10"/>
      <c r="AF77" s="10"/>
      <c r="AG77" s="10"/>
      <c r="AH77" s="122"/>
      <c r="AI77" s="17"/>
    </row>
    <row r="78" spans="1:35" ht="15" customHeight="1">
      <c r="A78" s="15"/>
      <c r="B78" s="15"/>
      <c r="C78" s="24" t="s">
        <v>44</v>
      </c>
      <c r="I78" s="9"/>
      <c r="J78" s="9"/>
      <c r="K78" s="9"/>
      <c r="L78" s="9"/>
      <c r="M78" s="9"/>
      <c r="N78" s="9"/>
      <c r="O78" s="9"/>
      <c r="P78" s="9"/>
      <c r="Q78" s="9"/>
      <c r="R78" s="9"/>
      <c r="S78" s="9"/>
      <c r="X78" s="17"/>
      <c r="Z78" s="128"/>
      <c r="AA78" s="123"/>
      <c r="AB78" s="184" t="s">
        <v>185</v>
      </c>
      <c r="AC78" s="184"/>
      <c r="AD78" s="184"/>
      <c r="AE78" s="184"/>
      <c r="AF78" s="184"/>
      <c r="AG78" s="184"/>
      <c r="AH78" s="285"/>
      <c r="AI78" s="17"/>
    </row>
    <row r="79" spans="1:35" ht="15" customHeight="1">
      <c r="A79" s="15"/>
      <c r="B79" s="15"/>
      <c r="C79" s="8"/>
      <c r="X79" s="17"/>
      <c r="Z79" s="128"/>
      <c r="AA79" s="10"/>
      <c r="AB79" s="184"/>
      <c r="AC79" s="184"/>
      <c r="AD79" s="184"/>
      <c r="AE79" s="184"/>
      <c r="AF79" s="184"/>
      <c r="AG79" s="184"/>
      <c r="AH79" s="285"/>
      <c r="AI79" s="17"/>
    </row>
    <row r="80" spans="1:35" ht="15" customHeight="1">
      <c r="A80" s="15"/>
      <c r="B80" s="15"/>
      <c r="C80" s="8"/>
      <c r="X80" s="17"/>
      <c r="Z80" s="128"/>
      <c r="AA80" s="123"/>
      <c r="AB80" s="10" t="s">
        <v>168</v>
      </c>
      <c r="AC80" s="10"/>
      <c r="AD80" s="10"/>
      <c r="AE80" s="10"/>
      <c r="AF80" s="10"/>
      <c r="AG80" s="10"/>
      <c r="AH80" s="122"/>
      <c r="AI80" s="17"/>
    </row>
    <row r="81" spans="1:35" ht="15" customHeight="1">
      <c r="A81" s="15"/>
      <c r="B81" s="15"/>
      <c r="C81" s="24" t="s">
        <v>19</v>
      </c>
      <c r="D81" s="18"/>
      <c r="G81" s="9"/>
      <c r="H81" s="9"/>
      <c r="I81" s="9"/>
      <c r="J81" s="9"/>
      <c r="K81" s="9"/>
      <c r="L81" s="9"/>
      <c r="M81" s="9"/>
      <c r="N81" s="9"/>
      <c r="O81" s="9"/>
      <c r="P81" s="9"/>
      <c r="Q81" s="9"/>
      <c r="R81" s="9"/>
      <c r="S81" s="9"/>
      <c r="X81" s="17"/>
      <c r="Z81" s="128"/>
      <c r="AA81" s="10"/>
      <c r="AB81" s="10"/>
      <c r="AC81" s="10"/>
      <c r="AD81" s="10"/>
      <c r="AE81" s="10"/>
      <c r="AF81" s="10"/>
      <c r="AG81" s="10"/>
      <c r="AH81" s="122"/>
      <c r="AI81" s="17"/>
    </row>
    <row r="82" spans="1:35" ht="15" customHeight="1">
      <c r="A82" s="15"/>
      <c r="B82" s="15"/>
      <c r="C82" s="8"/>
      <c r="X82" s="17"/>
      <c r="Z82" s="128"/>
      <c r="AA82" s="123"/>
      <c r="AB82" s="10" t="s">
        <v>172</v>
      </c>
      <c r="AC82" s="10"/>
      <c r="AD82" s="10"/>
      <c r="AE82" s="10"/>
      <c r="AF82" s="10"/>
      <c r="AG82" s="10"/>
      <c r="AH82" s="122"/>
      <c r="AI82" s="17"/>
    </row>
    <row r="83" spans="1:35" ht="15" customHeight="1">
      <c r="A83" s="15"/>
      <c r="B83" s="15"/>
      <c r="C83" s="8"/>
      <c r="X83" s="17"/>
      <c r="Z83" s="128"/>
      <c r="AA83" s="10"/>
      <c r="AB83" s="10" t="s">
        <v>173</v>
      </c>
      <c r="AC83" s="10"/>
      <c r="AD83" s="10"/>
      <c r="AE83" s="10"/>
      <c r="AF83" s="10"/>
      <c r="AG83" s="10"/>
      <c r="AH83" s="122"/>
      <c r="AI83" s="17"/>
    </row>
    <row r="84" spans="1:35" ht="15" customHeight="1">
      <c r="A84" s="15"/>
      <c r="B84" s="15"/>
      <c r="C84" s="24" t="s">
        <v>20</v>
      </c>
      <c r="D84" s="18"/>
      <c r="G84" s="9"/>
      <c r="H84" s="9"/>
      <c r="I84" s="9"/>
      <c r="J84" s="9"/>
      <c r="K84" s="9"/>
      <c r="L84" s="9"/>
      <c r="M84" s="9"/>
      <c r="N84" s="9"/>
      <c r="O84" s="9"/>
      <c r="P84" s="9"/>
      <c r="Q84" s="9"/>
      <c r="R84" s="9"/>
      <c r="S84" s="9"/>
      <c r="X84" s="17"/>
      <c r="Z84" s="129"/>
      <c r="AA84" s="123"/>
      <c r="AB84" s="10"/>
      <c r="AC84" s="10"/>
      <c r="AD84" s="10"/>
      <c r="AE84" s="10"/>
      <c r="AF84" s="10"/>
      <c r="AG84" s="10"/>
      <c r="AH84" s="122"/>
      <c r="AI84" s="17"/>
    </row>
    <row r="85" spans="1:35" ht="15" customHeight="1">
      <c r="A85" s="15"/>
      <c r="B85" s="28"/>
      <c r="C85" s="9"/>
      <c r="D85" s="9"/>
      <c r="E85" s="9"/>
      <c r="F85" s="9"/>
      <c r="G85" s="63" t="s">
        <v>115</v>
      </c>
      <c r="H85" s="9"/>
      <c r="I85" s="9"/>
      <c r="J85" s="9"/>
      <c r="K85" s="9"/>
      <c r="L85" s="9"/>
      <c r="M85" s="9"/>
      <c r="N85" s="9"/>
      <c r="O85" s="9"/>
      <c r="P85" s="9"/>
      <c r="Q85" s="9"/>
      <c r="R85" s="9"/>
      <c r="S85" s="9"/>
      <c r="T85" s="9"/>
      <c r="U85" s="9"/>
      <c r="V85" s="9"/>
      <c r="W85" s="9"/>
      <c r="X85" s="29"/>
      <c r="Z85" s="77"/>
      <c r="AA85" s="78"/>
      <c r="AB85" s="78"/>
      <c r="AC85" s="78"/>
      <c r="AD85" s="78"/>
      <c r="AE85" s="78"/>
      <c r="AF85" s="78"/>
      <c r="AG85" s="78"/>
      <c r="AH85" s="79"/>
      <c r="AI85" s="17"/>
    </row>
    <row r="86" spans="1:35" ht="15" customHeight="1">
      <c r="A86" s="2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29"/>
    </row>
    <row r="89" spans="1:35" ht="15" customHeight="1">
      <c r="G89" s="61" t="s">
        <v>255</v>
      </c>
      <c r="K89" s="171" t="s">
        <v>102</v>
      </c>
      <c r="L89" s="172"/>
      <c r="M89" s="172"/>
      <c r="N89" s="172"/>
      <c r="O89" s="172"/>
      <c r="P89" s="172"/>
      <c r="Q89" s="172"/>
      <c r="R89" s="172"/>
      <c r="S89" s="172"/>
      <c r="T89" s="172"/>
      <c r="U89" s="172"/>
      <c r="V89" s="173"/>
    </row>
  </sheetData>
  <sheetProtection algorithmName="SHA-512" hashValue="hLvV1O/DfCetEtKIkyk80zSVX989CSYJ3wGt1fOn1sEA/XIXRRQO8+Q2gamYdcGyo4IadlbJX4LcRlHcQX6kAQ==" saltValue="qxdwdZiaa+7TCiaLxcg+ew==" spinCount="100000" sheet="1" objects="1" scenarios="1" formatCells="0" formatRows="0" insertRows="0" deleteRows="0" selectLockedCells="1"/>
  <mergeCells count="30">
    <mergeCell ref="K89:V89"/>
    <mergeCell ref="T66:AH66"/>
    <mergeCell ref="G66:N66"/>
    <mergeCell ref="O66:R66"/>
    <mergeCell ref="AA51:AD52"/>
    <mergeCell ref="AE51:AH52"/>
    <mergeCell ref="AB78:AH79"/>
    <mergeCell ref="A73:AI73"/>
    <mergeCell ref="B51:X52"/>
    <mergeCell ref="B31:AH37"/>
    <mergeCell ref="U40:W40"/>
    <mergeCell ref="O42:AH42"/>
    <mergeCell ref="O44:AH44"/>
    <mergeCell ref="O43:AH43"/>
    <mergeCell ref="I16:L16"/>
    <mergeCell ref="I17:L17"/>
    <mergeCell ref="T69:AH69"/>
    <mergeCell ref="U18:W18"/>
    <mergeCell ref="F19:W19"/>
    <mergeCell ref="U23:W23"/>
    <mergeCell ref="O47:R47"/>
    <mergeCell ref="S47:U48"/>
    <mergeCell ref="V47:AH48"/>
    <mergeCell ref="O48:R48"/>
    <mergeCell ref="B50:X50"/>
    <mergeCell ref="AA50:AH50"/>
    <mergeCell ref="O45:AH45"/>
    <mergeCell ref="O46:AH46"/>
    <mergeCell ref="E24:W24"/>
    <mergeCell ref="E25:W25"/>
  </mergeCells>
  <dataValidations count="1">
    <dataValidation type="list" allowBlank="1" showInputMessage="1" showErrorMessage="1" sqref="B58 B60:B62 L20 F20" xr:uid="{E2EB8305-B5ED-4F6C-A639-0302CF70C006}">
      <formula1>$AO$1</formula1>
    </dataValidation>
  </dataValidations>
  <hyperlinks>
    <hyperlink ref="K89" location="'Übersicht und Anleitung'!A1" display="Zurück zu Seite 1: &quot;Übersicht und Anleitung&quot;" xr:uid="{D7685536-0B4C-4640-9100-3F02FDD14BCF}"/>
  </hyperlinks>
  <pageMargins left="0.70866141732283472" right="0.70866141732283472" top="0.78740157480314965" bottom="0.78740157480314965" header="0.31496062992125984" footer="0.31496062992125984"/>
  <pageSetup paperSize="9" scale="71" fitToHeight="2" orientation="portrait" r:id="rId1"/>
  <rowBreaks count="1" manualBreakCount="1">
    <brk id="71" max="3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BF6E-1461-407E-B3A1-9DFA86CC87F8}">
  <dimension ref="A1:AQ146"/>
  <sheetViews>
    <sheetView zoomScaleNormal="100" workbookViewId="0">
      <selection activeCell="I18" sqref="I18:L18"/>
    </sheetView>
  </sheetViews>
  <sheetFormatPr baseColWidth="10" defaultColWidth="3.42578125" defaultRowHeight="15" customHeight="1"/>
  <cols>
    <col min="22" max="22" width="5.42578125" customWidth="1"/>
  </cols>
  <sheetData>
    <row r="1" spans="1:43"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Q1" s="44" t="s">
        <v>25</v>
      </c>
    </row>
    <row r="2" spans="1:43" ht="7.9" customHeight="1">
      <c r="A2" s="15"/>
      <c r="B2" s="16"/>
      <c r="AI2" s="17"/>
    </row>
    <row r="3" spans="1:43" ht="15" customHeight="1">
      <c r="A3" s="15"/>
      <c r="B3" s="18" t="s">
        <v>21</v>
      </c>
      <c r="AI3" s="17"/>
    </row>
    <row r="4" spans="1:43" ht="7.5" customHeight="1">
      <c r="A4" s="15"/>
      <c r="B4" s="16"/>
      <c r="AI4" s="17"/>
    </row>
    <row r="5" spans="1:43" ht="15" customHeight="1">
      <c r="A5" s="15"/>
      <c r="B5" s="18" t="s">
        <v>5</v>
      </c>
      <c r="AI5" s="17"/>
    </row>
    <row r="6" spans="1:43" ht="15" customHeight="1">
      <c r="A6" s="15"/>
      <c r="B6" s="18" t="s">
        <v>175</v>
      </c>
      <c r="AI6" s="17"/>
    </row>
    <row r="7" spans="1:43" ht="15" customHeight="1">
      <c r="A7" s="15"/>
      <c r="B7" s="18" t="s">
        <v>95</v>
      </c>
      <c r="AI7" s="17"/>
    </row>
    <row r="8" spans="1:43" ht="7.5" customHeight="1">
      <c r="A8" s="15"/>
      <c r="B8" s="18"/>
      <c r="AI8" s="17"/>
    </row>
    <row r="9" spans="1:43" ht="15" customHeight="1">
      <c r="A9" s="15"/>
      <c r="B9" s="18" t="s">
        <v>94</v>
      </c>
      <c r="AI9" s="17"/>
    </row>
    <row r="10" spans="1:43" ht="7.5" customHeight="1">
      <c r="A10" s="15"/>
      <c r="AI10" s="17"/>
    </row>
    <row r="11" spans="1:43">
      <c r="A11" s="15"/>
      <c r="B11" s="18" t="s">
        <v>55</v>
      </c>
      <c r="AA11" t="s">
        <v>6</v>
      </c>
      <c r="AI11" s="17"/>
    </row>
    <row r="12" spans="1:43" ht="15" customHeight="1">
      <c r="A12" s="15"/>
      <c r="AA12" t="s">
        <v>7</v>
      </c>
      <c r="AI12" s="17"/>
    </row>
    <row r="13" spans="1:43" ht="15.75">
      <c r="A13" s="15"/>
      <c r="B13" s="68" t="s">
        <v>104</v>
      </c>
      <c r="C13" s="69"/>
      <c r="D13" s="69"/>
      <c r="E13" s="69"/>
      <c r="F13" s="69"/>
      <c r="G13" s="69"/>
      <c r="H13" s="69"/>
      <c r="I13" s="69"/>
      <c r="J13" s="69"/>
      <c r="K13" s="69"/>
      <c r="L13" s="69"/>
      <c r="M13" s="69"/>
      <c r="N13" s="69"/>
      <c r="O13" s="69"/>
      <c r="P13" s="69"/>
      <c r="Q13" s="69"/>
      <c r="R13" s="69"/>
      <c r="S13" s="69"/>
      <c r="T13" s="87"/>
      <c r="U13" s="87"/>
      <c r="V13" s="69"/>
      <c r="W13" s="69"/>
      <c r="AA13" s="19" t="s">
        <v>8</v>
      </c>
      <c r="AI13" s="17"/>
    </row>
    <row r="14" spans="1:43" ht="21">
      <c r="A14" s="15"/>
      <c r="B14" s="96" t="s">
        <v>170</v>
      </c>
      <c r="C14" s="69"/>
      <c r="D14" s="69"/>
      <c r="E14" s="69"/>
      <c r="F14" s="69"/>
      <c r="G14" s="69"/>
      <c r="H14" s="69"/>
      <c r="I14" s="69"/>
      <c r="J14" s="69"/>
      <c r="K14" s="69"/>
      <c r="L14" s="69"/>
      <c r="M14" s="69"/>
      <c r="N14" s="69"/>
      <c r="O14" s="69"/>
      <c r="P14" s="69"/>
      <c r="Q14" s="69"/>
      <c r="R14" s="69"/>
      <c r="S14" s="69"/>
      <c r="T14" s="69"/>
      <c r="U14" s="69"/>
      <c r="V14" s="69"/>
      <c r="W14" s="69"/>
      <c r="AA14" t="s">
        <v>9</v>
      </c>
      <c r="AI14" s="17"/>
    </row>
    <row r="15" spans="1:43" ht="20.25">
      <c r="A15" s="15"/>
      <c r="B15" s="70" t="s">
        <v>171</v>
      </c>
      <c r="C15" s="69"/>
      <c r="D15" s="69"/>
      <c r="E15" s="69"/>
      <c r="F15" s="69"/>
      <c r="G15" s="69"/>
      <c r="H15" s="69"/>
      <c r="I15" s="69"/>
      <c r="J15" s="69"/>
      <c r="K15" s="69"/>
      <c r="L15" s="69"/>
      <c r="M15" s="69"/>
      <c r="N15" s="69"/>
      <c r="O15" s="69"/>
      <c r="P15" s="69"/>
      <c r="Q15" s="69"/>
      <c r="R15" s="69"/>
      <c r="S15" s="69"/>
      <c r="T15" s="69"/>
      <c r="U15" s="69"/>
      <c r="V15" s="69"/>
      <c r="W15" s="69"/>
      <c r="AA15" t="s">
        <v>10</v>
      </c>
      <c r="AI15" s="17"/>
    </row>
    <row r="16" spans="1:43" ht="15" customHeight="1">
      <c r="A16" s="15"/>
      <c r="T16" s="10"/>
      <c r="AA16" s="21" t="s">
        <v>96</v>
      </c>
      <c r="AI16" s="17"/>
    </row>
    <row r="17" spans="1:35" ht="15" customHeight="1">
      <c r="A17" s="15"/>
      <c r="I17" s="161" t="s">
        <v>37</v>
      </c>
      <c r="J17" s="162"/>
      <c r="K17" s="162"/>
      <c r="L17" s="163"/>
      <c r="T17" s="10"/>
      <c r="AI17" s="17"/>
    </row>
    <row r="18" spans="1:35" ht="15" customHeight="1">
      <c r="A18" s="15"/>
      <c r="B18" s="20" t="s">
        <v>136</v>
      </c>
      <c r="I18" s="192"/>
      <c r="J18" s="193"/>
      <c r="K18" s="193"/>
      <c r="L18" s="194"/>
      <c r="T18" s="10"/>
      <c r="AI18" s="17"/>
    </row>
    <row r="19" spans="1:35" ht="15" customHeight="1">
      <c r="A19" s="15"/>
      <c r="T19" s="10"/>
      <c r="U19" s="161" t="s">
        <v>37</v>
      </c>
      <c r="V19" s="162"/>
      <c r="W19" s="163"/>
      <c r="AI19" s="17"/>
    </row>
    <row r="20" spans="1:35" ht="15" customHeight="1">
      <c r="A20" s="15"/>
      <c r="B20" s="20" t="s">
        <v>11</v>
      </c>
      <c r="D20" s="10"/>
      <c r="E20" s="10"/>
      <c r="F20" s="174" t="s">
        <v>150</v>
      </c>
      <c r="G20" s="175"/>
      <c r="H20" s="175"/>
      <c r="I20" s="175"/>
      <c r="J20" s="175"/>
      <c r="K20" s="175"/>
      <c r="L20" s="175"/>
      <c r="M20" s="175"/>
      <c r="N20" s="175"/>
      <c r="O20" s="175"/>
      <c r="P20" s="175"/>
      <c r="Q20" s="175"/>
      <c r="R20" s="175"/>
      <c r="S20" s="175"/>
      <c r="T20" s="175"/>
      <c r="U20" s="175"/>
      <c r="V20" s="175"/>
      <c r="W20" s="176"/>
      <c r="Z20" s="100"/>
      <c r="AA20" s="100"/>
      <c r="AB20" s="100"/>
      <c r="AC20" s="100"/>
      <c r="AD20" s="100"/>
      <c r="AE20" s="100"/>
      <c r="AF20" s="100"/>
      <c r="AG20" s="100"/>
      <c r="AH20" s="100"/>
      <c r="AI20" s="101"/>
    </row>
    <row r="21" spans="1:35" ht="15" customHeight="1">
      <c r="A21" s="15"/>
      <c r="F21" s="139"/>
      <c r="G21" s="10" t="s">
        <v>12</v>
      </c>
      <c r="L21" s="139"/>
      <c r="M21" s="10" t="s">
        <v>205</v>
      </c>
      <c r="R21" s="40"/>
      <c r="T21" s="40"/>
      <c r="W21" s="351" t="str">
        <f>IF(L21="x","Hinweis: Zuschuss darf nur beantragt werden, wenn dies dem (Wieder-)Aufbau eines Jugendvorstandes dient!","")</f>
        <v/>
      </c>
      <c r="X21" s="351"/>
      <c r="Y21" s="351"/>
      <c r="Z21" s="351"/>
      <c r="AA21" s="351"/>
      <c r="AB21" s="351"/>
      <c r="AC21" s="351"/>
      <c r="AD21" s="351"/>
      <c r="AE21" s="351"/>
      <c r="AF21" s="351"/>
      <c r="AG21" s="351"/>
      <c r="AH21" s="351"/>
      <c r="AI21" s="352"/>
    </row>
    <row r="22" spans="1:35" ht="15" customHeight="1">
      <c r="A22" s="15"/>
      <c r="F22" s="351" t="str">
        <f>IF(AND(F21="x",L21="x"),"Achtung nur 1 Kreuz setzen! Entweder Jugendgruppe oder Jugendbeauftragte*r der Ortsgruppe","")</f>
        <v/>
      </c>
      <c r="G22" s="351"/>
      <c r="H22" s="351"/>
      <c r="I22" s="351"/>
      <c r="J22" s="351"/>
      <c r="K22" s="351"/>
      <c r="L22" s="351"/>
      <c r="M22" s="351"/>
      <c r="N22" s="351"/>
      <c r="O22" s="351"/>
      <c r="P22" s="351"/>
      <c r="Q22" s="351"/>
      <c r="R22" s="351"/>
      <c r="S22" s="351"/>
      <c r="T22" s="351"/>
      <c r="U22" s="351"/>
      <c r="W22" s="351"/>
      <c r="X22" s="351"/>
      <c r="Y22" s="351"/>
      <c r="Z22" s="351"/>
      <c r="AA22" s="351"/>
      <c r="AB22" s="351"/>
      <c r="AC22" s="351"/>
      <c r="AD22" s="351"/>
      <c r="AE22" s="351"/>
      <c r="AF22" s="351"/>
      <c r="AG22" s="351"/>
      <c r="AH22" s="351"/>
      <c r="AI22" s="352"/>
    </row>
    <row r="23" spans="1:35" ht="15" customHeight="1">
      <c r="A23" s="15"/>
      <c r="F23" s="351"/>
      <c r="G23" s="351"/>
      <c r="H23" s="351"/>
      <c r="I23" s="351"/>
      <c r="J23" s="351"/>
      <c r="K23" s="351"/>
      <c r="L23" s="351"/>
      <c r="M23" s="351"/>
      <c r="N23" s="351"/>
      <c r="O23" s="351"/>
      <c r="P23" s="351"/>
      <c r="Q23" s="351"/>
      <c r="R23" s="351"/>
      <c r="S23" s="351"/>
      <c r="T23" s="351"/>
      <c r="U23" s="351"/>
      <c r="W23" s="351"/>
      <c r="X23" s="351"/>
      <c r="Y23" s="351"/>
      <c r="Z23" s="351"/>
      <c r="AA23" s="351"/>
      <c r="AB23" s="351"/>
      <c r="AC23" s="351"/>
      <c r="AD23" s="351"/>
      <c r="AE23" s="351"/>
      <c r="AF23" s="351"/>
      <c r="AG23" s="351"/>
      <c r="AH23" s="351"/>
      <c r="AI23" s="352"/>
    </row>
    <row r="24" spans="1:35" ht="15" customHeight="1">
      <c r="A24" s="15"/>
      <c r="B24" s="20" t="s">
        <v>151</v>
      </c>
      <c r="U24" s="161" t="s">
        <v>37</v>
      </c>
      <c r="V24" s="162"/>
      <c r="W24" s="163"/>
      <c r="AI24" s="17"/>
    </row>
    <row r="25" spans="1:35" ht="15" customHeight="1">
      <c r="A25" s="15"/>
      <c r="B25" s="18" t="s">
        <v>22</v>
      </c>
      <c r="E25" s="174" t="s">
        <v>152</v>
      </c>
      <c r="F25" s="175"/>
      <c r="G25" s="175"/>
      <c r="H25" s="175"/>
      <c r="I25" s="175"/>
      <c r="J25" s="175"/>
      <c r="K25" s="175"/>
      <c r="L25" s="175"/>
      <c r="M25" s="175"/>
      <c r="N25" s="175"/>
      <c r="O25" s="175"/>
      <c r="P25" s="175"/>
      <c r="Q25" s="175"/>
      <c r="R25" s="175"/>
      <c r="S25" s="175"/>
      <c r="T25" s="175"/>
      <c r="U25" s="175"/>
      <c r="V25" s="175"/>
      <c r="W25" s="176"/>
      <c r="AI25" s="17"/>
    </row>
    <row r="26" spans="1:35" ht="15" customHeight="1">
      <c r="A26" s="15"/>
      <c r="B26" s="18" t="s">
        <v>23</v>
      </c>
      <c r="E26" s="202" t="s">
        <v>269</v>
      </c>
      <c r="F26" s="203"/>
      <c r="G26" s="203"/>
      <c r="H26" s="203"/>
      <c r="I26" s="203"/>
      <c r="J26" s="203"/>
      <c r="K26" s="203"/>
      <c r="L26" s="203"/>
      <c r="M26" s="203"/>
      <c r="N26" s="203"/>
      <c r="O26" s="203"/>
      <c r="P26" s="203"/>
      <c r="Q26" s="203"/>
      <c r="R26" s="203"/>
      <c r="S26" s="203"/>
      <c r="T26" s="203"/>
      <c r="U26" s="203"/>
      <c r="V26" s="203"/>
      <c r="W26" s="204"/>
      <c r="AI26" s="17"/>
    </row>
    <row r="27" spans="1:35" ht="15" customHeight="1">
      <c r="A27" s="15"/>
      <c r="C27" s="18"/>
      <c r="AI27" s="17"/>
    </row>
    <row r="28" spans="1:35" ht="15" customHeight="1">
      <c r="A28" s="1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4"/>
    </row>
    <row r="29" spans="1:35" ht="15" customHeight="1">
      <c r="A29" s="15"/>
      <c r="B29" s="20" t="s">
        <v>109</v>
      </c>
      <c r="AI29" s="17"/>
    </row>
    <row r="30" spans="1:35" ht="7.5" customHeight="1">
      <c r="A30" s="15"/>
      <c r="AI30" s="17"/>
    </row>
    <row r="31" spans="1:35" ht="15" customHeight="1">
      <c r="A31" s="15"/>
      <c r="B31" s="65" t="s">
        <v>160</v>
      </c>
      <c r="AI31" s="17"/>
    </row>
    <row r="32" spans="1:35" ht="15" customHeight="1">
      <c r="A32" s="15"/>
      <c r="B32" s="212" t="s">
        <v>161</v>
      </c>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35"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35"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35"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35"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35"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35" ht="15" customHeight="1">
      <c r="A38" s="15"/>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17"/>
    </row>
    <row r="39" spans="1:35" ht="15" customHeight="1">
      <c r="A39" s="2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29"/>
    </row>
    <row r="40" spans="1:35" ht="15" customHeight="1">
      <c r="A40" s="1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4"/>
    </row>
    <row r="41" spans="1:35" ht="15" customHeight="1">
      <c r="A41" s="15"/>
      <c r="B41" s="20" t="s">
        <v>142</v>
      </c>
      <c r="V41" s="161" t="s">
        <v>37</v>
      </c>
      <c r="W41" s="162"/>
      <c r="X41" s="163"/>
      <c r="AI41" s="17"/>
    </row>
    <row r="42" spans="1:35" ht="7.5" customHeight="1">
      <c r="A42" s="15"/>
      <c r="B42" s="18"/>
      <c r="D42" s="18"/>
      <c r="AI42" s="17"/>
    </row>
    <row r="43" spans="1:35" ht="15" customHeight="1">
      <c r="A43" s="15"/>
      <c r="B43" s="18" t="s">
        <v>201</v>
      </c>
      <c r="D43" s="18"/>
      <c r="H43" s="7"/>
      <c r="S43" s="174"/>
      <c r="T43" s="175"/>
      <c r="U43" s="175"/>
      <c r="V43" s="175"/>
      <c r="W43" s="175"/>
      <c r="X43" s="175"/>
      <c r="Y43" s="175"/>
      <c r="Z43" s="175"/>
      <c r="AA43" s="175"/>
      <c r="AB43" s="175"/>
      <c r="AC43" s="175"/>
      <c r="AD43" s="175"/>
      <c r="AE43" s="175"/>
      <c r="AF43" s="175"/>
      <c r="AG43" s="175"/>
      <c r="AH43" s="176"/>
      <c r="AI43" s="17"/>
    </row>
    <row r="44" spans="1:35" ht="15" customHeight="1">
      <c r="A44" s="15"/>
      <c r="B44" s="18" t="s">
        <v>202</v>
      </c>
      <c r="D44" s="18"/>
      <c r="H44" s="7"/>
      <c r="S44" s="195"/>
      <c r="T44" s="274"/>
      <c r="U44" s="274"/>
      <c r="V44" s="274"/>
      <c r="W44" s="274"/>
      <c r="X44" s="274"/>
      <c r="Y44" s="274"/>
      <c r="Z44" s="274"/>
      <c r="AA44" s="274"/>
      <c r="AB44" s="274"/>
      <c r="AC44" s="274"/>
      <c r="AD44" s="274"/>
      <c r="AE44" s="274"/>
      <c r="AF44" s="274"/>
      <c r="AG44" s="274"/>
      <c r="AH44" s="275"/>
      <c r="AI44" s="17"/>
    </row>
    <row r="45" spans="1:35" ht="15" customHeight="1">
      <c r="A45" s="15"/>
      <c r="B45" s="18" t="s">
        <v>203</v>
      </c>
      <c r="D45" s="18"/>
      <c r="H45" s="7"/>
      <c r="S45" s="174"/>
      <c r="T45" s="175"/>
      <c r="U45" s="175"/>
      <c r="V45" s="175"/>
      <c r="W45" s="175"/>
      <c r="X45" s="175"/>
      <c r="Y45" s="175"/>
      <c r="Z45" s="175"/>
      <c r="AA45" s="175"/>
      <c r="AB45" s="175"/>
      <c r="AC45" s="175"/>
      <c r="AD45" s="175"/>
      <c r="AE45" s="175"/>
      <c r="AF45" s="175"/>
      <c r="AG45" s="175"/>
      <c r="AH45" s="176"/>
      <c r="AI45" s="17"/>
    </row>
    <row r="46" spans="1:35" ht="15" customHeight="1">
      <c r="A46" s="15"/>
      <c r="B46" s="18" t="s">
        <v>204</v>
      </c>
      <c r="D46" s="18"/>
      <c r="H46" s="7"/>
      <c r="S46" s="282"/>
      <c r="T46" s="283"/>
      <c r="U46" s="283"/>
      <c r="V46" s="283"/>
      <c r="W46" s="283"/>
      <c r="X46" s="283"/>
      <c r="Y46" s="283"/>
      <c r="Z46" s="283"/>
      <c r="AA46" s="283"/>
      <c r="AB46" s="283"/>
      <c r="AC46" s="283"/>
      <c r="AD46" s="283"/>
      <c r="AE46" s="283"/>
      <c r="AF46" s="283"/>
      <c r="AG46" s="283"/>
      <c r="AH46" s="284"/>
      <c r="AI46" s="17"/>
    </row>
    <row r="47" spans="1:35" ht="15" customHeight="1">
      <c r="A47" s="15"/>
      <c r="AI47" s="17"/>
    </row>
    <row r="48" spans="1:35" ht="15" customHeight="1">
      <c r="A48" s="15"/>
      <c r="B48" s="355" t="s">
        <v>208</v>
      </c>
      <c r="C48" s="355"/>
      <c r="D48" s="355"/>
      <c r="E48" s="355"/>
      <c r="F48" s="355"/>
      <c r="G48" s="355"/>
      <c r="H48" s="355"/>
      <c r="I48" s="355"/>
      <c r="J48" s="355"/>
      <c r="K48" s="355"/>
      <c r="L48" s="355"/>
      <c r="O48" s="303" t="str">
        <f>CONCATENATE("Summe TN: ",R49+W49)</f>
        <v>Summe TN: 0</v>
      </c>
      <c r="P48" s="303"/>
      <c r="Q48" s="303"/>
      <c r="R48" s="303"/>
      <c r="S48" s="303"/>
      <c r="T48" s="303"/>
      <c r="U48" s="303"/>
      <c r="V48" s="303"/>
      <c r="W48" s="303"/>
      <c r="X48" s="303"/>
      <c r="AA48" s="161" t="s">
        <v>37</v>
      </c>
      <c r="AB48" s="162"/>
      <c r="AC48" s="162"/>
      <c r="AD48" s="162"/>
      <c r="AE48" s="162"/>
      <c r="AF48" s="162"/>
      <c r="AG48" s="162"/>
      <c r="AH48" s="163"/>
      <c r="AI48" s="17"/>
    </row>
    <row r="49" spans="1:40" ht="15" customHeight="1">
      <c r="A49" s="15"/>
      <c r="B49" s="355"/>
      <c r="C49" s="355"/>
      <c r="D49" s="355"/>
      <c r="E49" s="355"/>
      <c r="F49" s="355"/>
      <c r="G49" s="355"/>
      <c r="H49" s="355"/>
      <c r="I49" s="355"/>
      <c r="J49" s="355"/>
      <c r="K49" s="355"/>
      <c r="L49" s="355"/>
      <c r="O49" s="305" t="s">
        <v>190</v>
      </c>
      <c r="P49" s="305"/>
      <c r="Q49" s="306"/>
      <c r="R49" s="304">
        <f>J94</f>
        <v>0</v>
      </c>
      <c r="S49" s="303"/>
      <c r="T49" s="305" t="s">
        <v>191</v>
      </c>
      <c r="U49" s="305"/>
      <c r="V49" s="306"/>
      <c r="W49" s="304">
        <f>J95</f>
        <v>0</v>
      </c>
      <c r="X49" s="303"/>
      <c r="AA49" s="222" t="s">
        <v>47</v>
      </c>
      <c r="AB49" s="223"/>
      <c r="AC49" s="223"/>
      <c r="AD49" s="224"/>
      <c r="AE49" s="307">
        <f>IF(S46&lt;50,S46,50)</f>
        <v>0</v>
      </c>
      <c r="AF49" s="308"/>
      <c r="AG49" s="308"/>
      <c r="AH49" s="309"/>
      <c r="AI49" s="17"/>
    </row>
    <row r="50" spans="1:40" ht="15" customHeight="1">
      <c r="A50" s="15"/>
      <c r="B50" s="99" t="s">
        <v>189</v>
      </c>
      <c r="O50" s="305"/>
      <c r="P50" s="305"/>
      <c r="Q50" s="306"/>
      <c r="R50" s="304"/>
      <c r="S50" s="303"/>
      <c r="T50" s="305"/>
      <c r="U50" s="305"/>
      <c r="V50" s="306"/>
      <c r="W50" s="304"/>
      <c r="X50" s="303"/>
      <c r="AA50" s="225"/>
      <c r="AB50" s="226"/>
      <c r="AC50" s="226"/>
      <c r="AD50" s="227"/>
      <c r="AE50" s="310"/>
      <c r="AF50" s="311"/>
      <c r="AG50" s="311"/>
      <c r="AH50" s="312"/>
      <c r="AI50" s="17"/>
    </row>
    <row r="51" spans="1:40" ht="15" customHeight="1">
      <c r="A51" s="15"/>
      <c r="AI51" s="17"/>
    </row>
    <row r="52" spans="1:40" ht="15" customHeight="1">
      <c r="A52" s="15"/>
      <c r="B52" s="286" t="s">
        <v>112</v>
      </c>
      <c r="C52" s="287"/>
      <c r="D52" s="287"/>
      <c r="E52" s="287"/>
      <c r="F52" s="287"/>
      <c r="G52" s="287"/>
      <c r="H52" s="287"/>
      <c r="I52" s="287"/>
      <c r="J52" s="287"/>
      <c r="K52" s="287"/>
      <c r="L52" s="287"/>
      <c r="M52" s="287"/>
      <c r="N52" s="287"/>
      <c r="O52" s="287"/>
      <c r="P52" s="287"/>
      <c r="Q52" s="287"/>
      <c r="R52" s="287"/>
      <c r="S52" s="287"/>
      <c r="T52" s="287"/>
      <c r="U52" s="287"/>
      <c r="V52" s="287"/>
      <c r="W52" s="287"/>
      <c r="X52" s="288"/>
      <c r="AA52" s="320" t="str">
        <f>IF((S44-I18)&lt;-42,"Zuschuss wurde später als 6 Wochen nach Veranstaltungsende eingereicht und kann daher nur durch Mehrheitsbeschluss durch den Bezirksjugendvorstand ausbezahlt werden!","")</f>
        <v/>
      </c>
      <c r="AB52" s="321"/>
      <c r="AC52" s="321"/>
      <c r="AD52" s="321"/>
      <c r="AE52" s="321"/>
      <c r="AF52" s="321"/>
      <c r="AG52" s="321"/>
      <c r="AH52" s="322"/>
      <c r="AI52" s="17"/>
      <c r="AN52" s="10"/>
    </row>
    <row r="53" spans="1:40" ht="15" customHeight="1">
      <c r="A53" s="15"/>
      <c r="B53" s="271" t="str">
        <f>IF(AND(S43&lt;&gt;0,S44&lt;&gt;0,S45&lt;&gt;0,S46&lt;&gt;0,R49&gt;0,OR(L21="x",F21="x"),F22&lt;&gt;"Achtung nur 1 Kreuz setzen! Entweder Jugendgruppe oder Jugendbeauftragte*r der Ortsgruppe",I18-S44&lt;=42),"Bedingungen sind erfüllt, Antrag kann eingereicht werden!",IF(AND(S43&lt;&gt;0,S44&lt;&gt;0,S45&lt;&gt;0,S46&lt;&gt;0,R49&gt;0,OR(L21="x",F21="x"),F22&lt;&gt;"Achtung nur 1 Kreuz setzen! Entweder Jugendgruppe oder Jugendbeauftragte*r der Ortsgruppe",I18-S44&gt;42),"Bedingungen sind teilweise erfüllt (6-Wochen-Frist abgelaufen), Antrag kann trotzdem eingereicht werden!","Bedingungen sind nicht erfüllt, Zuschuss kann nicht beantragt werden!"))</f>
        <v>Bedingungen sind nicht erfüllt, Zuschuss kann nicht beantragt werden!</v>
      </c>
      <c r="C53" s="272"/>
      <c r="D53" s="272"/>
      <c r="E53" s="272"/>
      <c r="F53" s="272"/>
      <c r="G53" s="272"/>
      <c r="H53" s="272"/>
      <c r="I53" s="272"/>
      <c r="J53" s="272"/>
      <c r="K53" s="272"/>
      <c r="L53" s="272"/>
      <c r="M53" s="272"/>
      <c r="N53" s="272"/>
      <c r="O53" s="272"/>
      <c r="P53" s="272"/>
      <c r="Q53" s="272"/>
      <c r="R53" s="272"/>
      <c r="S53" s="272"/>
      <c r="T53" s="272"/>
      <c r="U53" s="272"/>
      <c r="V53" s="272"/>
      <c r="W53" s="272"/>
      <c r="X53" s="273"/>
      <c r="AA53" s="323"/>
      <c r="AB53" s="324"/>
      <c r="AC53" s="324"/>
      <c r="AD53" s="324"/>
      <c r="AE53" s="324"/>
      <c r="AF53" s="324"/>
      <c r="AG53" s="324"/>
      <c r="AH53" s="325"/>
      <c r="AI53" s="17"/>
    </row>
    <row r="54" spans="1:40" ht="15" customHeight="1">
      <c r="A54" s="15"/>
      <c r="B54" s="168"/>
      <c r="C54" s="169"/>
      <c r="D54" s="169"/>
      <c r="E54" s="169"/>
      <c r="F54" s="169"/>
      <c r="G54" s="169"/>
      <c r="H54" s="169"/>
      <c r="I54" s="169"/>
      <c r="J54" s="169"/>
      <c r="K54" s="169"/>
      <c r="L54" s="169"/>
      <c r="M54" s="169"/>
      <c r="N54" s="169"/>
      <c r="O54" s="169"/>
      <c r="P54" s="169"/>
      <c r="Q54" s="169"/>
      <c r="R54" s="169"/>
      <c r="S54" s="169"/>
      <c r="T54" s="169"/>
      <c r="U54" s="169"/>
      <c r="V54" s="169"/>
      <c r="W54" s="169"/>
      <c r="X54" s="170"/>
      <c r="AA54" s="326"/>
      <c r="AB54" s="327"/>
      <c r="AC54" s="327"/>
      <c r="AD54" s="327"/>
      <c r="AE54" s="327"/>
      <c r="AF54" s="327"/>
      <c r="AG54" s="327"/>
      <c r="AH54" s="328"/>
      <c r="AI54" s="17"/>
    </row>
    <row r="55" spans="1:40" ht="15" customHeight="1">
      <c r="A55" s="2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29"/>
      <c r="AN55" s="10"/>
    </row>
    <row r="56" spans="1:40" ht="15" customHeight="1">
      <c r="A56" s="1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4"/>
      <c r="AN56" s="10"/>
    </row>
    <row r="57" spans="1:40" ht="15" customHeight="1">
      <c r="A57" s="15"/>
      <c r="B57" s="27" t="s">
        <v>116</v>
      </c>
      <c r="F57" s="10"/>
      <c r="G57" s="10"/>
      <c r="H57" s="10"/>
      <c r="I57" s="10"/>
      <c r="AI57" s="17"/>
      <c r="AN57" s="10"/>
    </row>
    <row r="58" spans="1:40" ht="7.5" customHeight="1">
      <c r="A58" s="15"/>
      <c r="B58" s="18"/>
      <c r="AI58" s="17"/>
    </row>
    <row r="59" spans="1:40" ht="15" customHeight="1">
      <c r="A59" s="15"/>
      <c r="B59" s="139"/>
      <c r="C59" s="18" t="s">
        <v>43</v>
      </c>
      <c r="AI59" s="17"/>
    </row>
    <row r="60" spans="1:40" ht="15" customHeight="1">
      <c r="A60" s="15"/>
      <c r="B60" s="30"/>
      <c r="C60" s="18" t="s">
        <v>56</v>
      </c>
      <c r="AI60" s="17"/>
    </row>
    <row r="61" spans="1:40" ht="15" customHeight="1">
      <c r="A61" s="15"/>
      <c r="B61" s="139"/>
      <c r="C61" s="18" t="s">
        <v>217</v>
      </c>
      <c r="AI61" s="17"/>
    </row>
    <row r="62" spans="1:40" ht="15" customHeight="1">
      <c r="A62" s="15"/>
      <c r="B62" s="139"/>
      <c r="C62" s="18" t="s">
        <v>207</v>
      </c>
      <c r="AI62" s="17"/>
    </row>
    <row r="63" spans="1:40" ht="15" customHeight="1">
      <c r="A63" s="15"/>
      <c r="B63" s="30"/>
      <c r="C63" s="18" t="s">
        <v>206</v>
      </c>
      <c r="AI63" s="17"/>
    </row>
    <row r="64" spans="1:40" ht="15" customHeight="1">
      <c r="A64" s="15"/>
      <c r="B64" s="139"/>
      <c r="C64" s="18" t="str">
        <f>IF(L21="x","Zuschuss darf nur beantragt werden, wenn dies dem (Wieder-)Aufbau eines Jugendvorstandes dient!","Die Jugendgruppe beantragt diesen Zuschuss und nicht die Ortsgruppe.")</f>
        <v>Die Jugendgruppe beantragt diesen Zuschuss und nicht die Ortsgruppe.</v>
      </c>
      <c r="AI64" s="17"/>
    </row>
    <row r="65" spans="1:35" ht="15" customHeight="1">
      <c r="A65" s="15"/>
      <c r="B65" s="97" t="str">
        <f>IF(OR(B59&lt;&gt;"x",B61&lt;&gt;"x",B62&lt;&gt;"x",B64&lt;&gt;"x"),"↑","")</f>
        <v>↑</v>
      </c>
      <c r="C65" s="60" t="str">
        <f>IF(B65="","","Hinweis: bitte noch alles ankreuzen!!")</f>
        <v>Hinweis: bitte noch alles ankreuzen!!</v>
      </c>
      <c r="AI65" s="17"/>
    </row>
    <row r="66" spans="1:35" ht="15" customHeight="1">
      <c r="A66" s="15"/>
      <c r="B66" s="98"/>
      <c r="AI66" s="17"/>
    </row>
    <row r="67" spans="1:35" ht="15" customHeight="1">
      <c r="A67" s="15"/>
      <c r="T67" s="18" t="s">
        <v>148</v>
      </c>
      <c r="AI67" s="17"/>
    </row>
    <row r="68" spans="1:35" ht="15" customHeight="1">
      <c r="A68" s="15"/>
      <c r="C68" s="18" t="s">
        <v>19</v>
      </c>
      <c r="D68" s="18"/>
      <c r="G68" s="174" t="s">
        <v>194</v>
      </c>
      <c r="H68" s="175"/>
      <c r="I68" s="175"/>
      <c r="J68" s="175"/>
      <c r="K68" s="175"/>
      <c r="L68" s="175"/>
      <c r="M68" s="175"/>
      <c r="N68" s="176"/>
      <c r="O68" s="185" t="s">
        <v>99</v>
      </c>
      <c r="P68" s="186"/>
      <c r="Q68" s="186"/>
      <c r="R68" s="187"/>
      <c r="T68" s="174" t="s">
        <v>153</v>
      </c>
      <c r="U68" s="175"/>
      <c r="V68" s="175"/>
      <c r="W68" s="175"/>
      <c r="X68" s="175"/>
      <c r="Y68" s="175"/>
      <c r="Z68" s="175"/>
      <c r="AA68" s="175"/>
      <c r="AB68" s="175"/>
      <c r="AC68" s="175"/>
      <c r="AD68" s="175"/>
      <c r="AE68" s="175"/>
      <c r="AF68" s="175"/>
      <c r="AG68" s="175"/>
      <c r="AH68" s="176"/>
      <c r="AI68" s="17"/>
    </row>
    <row r="69" spans="1:35" ht="15" customHeight="1">
      <c r="A69" s="15"/>
      <c r="AI69" s="17"/>
    </row>
    <row r="70" spans="1:35" ht="15" customHeight="1">
      <c r="A70" s="15"/>
      <c r="T70" s="18" t="s">
        <v>88</v>
      </c>
      <c r="AI70" s="17"/>
    </row>
    <row r="71" spans="1:35" ht="15" customHeight="1">
      <c r="A71" s="15"/>
      <c r="C71" s="18" t="s">
        <v>20</v>
      </c>
      <c r="D71" s="18"/>
      <c r="G71" s="9"/>
      <c r="H71" s="9"/>
      <c r="I71" s="9"/>
      <c r="J71" s="9"/>
      <c r="K71" s="9"/>
      <c r="L71" s="9"/>
      <c r="M71" s="9"/>
      <c r="N71" s="9"/>
      <c r="O71" s="9"/>
      <c r="P71" s="9"/>
      <c r="Q71" s="9"/>
      <c r="R71" s="9"/>
      <c r="T71" s="174" t="s">
        <v>174</v>
      </c>
      <c r="U71" s="175"/>
      <c r="V71" s="175"/>
      <c r="W71" s="175"/>
      <c r="X71" s="175"/>
      <c r="Y71" s="175"/>
      <c r="Z71" s="175"/>
      <c r="AA71" s="175"/>
      <c r="AB71" s="175"/>
      <c r="AC71" s="175"/>
      <c r="AD71" s="175"/>
      <c r="AE71" s="175"/>
      <c r="AF71" s="175"/>
      <c r="AG71" s="175"/>
      <c r="AH71" s="176"/>
      <c r="AI71" s="17"/>
    </row>
    <row r="72" spans="1:35" ht="15" customHeight="1">
      <c r="A72" s="15"/>
      <c r="G72" s="10" t="s">
        <v>114</v>
      </c>
      <c r="AI72" s="17"/>
    </row>
    <row r="73" spans="1:35" ht="15" customHeight="1">
      <c r="AI73" s="17"/>
    </row>
    <row r="74" spans="1:35" ht="15" customHeight="1">
      <c r="A74" s="33"/>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4"/>
    </row>
    <row r="75" spans="1:35" ht="15" customHeight="1">
      <c r="A75" s="181" t="s">
        <v>46</v>
      </c>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3"/>
    </row>
    <row r="76" spans="1:35" ht="15" customHeight="1">
      <c r="A76" s="15"/>
      <c r="AI76" s="17"/>
    </row>
    <row r="77" spans="1:35" ht="15" customHeight="1">
      <c r="A77" s="15"/>
      <c r="B77" s="11"/>
      <c r="C77" s="46"/>
      <c r="D77" s="13"/>
      <c r="E77" s="13"/>
      <c r="F77" s="13"/>
      <c r="G77" s="13"/>
      <c r="H77" s="13"/>
      <c r="I77" s="13"/>
      <c r="J77" s="13"/>
      <c r="K77" s="13"/>
      <c r="L77" s="13"/>
      <c r="M77" s="13"/>
      <c r="N77" s="13"/>
      <c r="O77" s="13"/>
      <c r="P77" s="13"/>
      <c r="Q77" s="13"/>
      <c r="R77" s="13"/>
      <c r="S77" s="13"/>
      <c r="T77" s="13"/>
      <c r="U77" s="13"/>
      <c r="V77" s="13"/>
      <c r="W77" s="13"/>
      <c r="X77" s="14"/>
      <c r="Z77" s="71"/>
      <c r="AA77" s="130"/>
      <c r="AB77" s="130"/>
      <c r="AC77" s="130"/>
      <c r="AD77" s="130"/>
      <c r="AE77" s="130"/>
      <c r="AF77" s="130"/>
      <c r="AG77" s="130"/>
      <c r="AH77" s="131"/>
      <c r="AI77" s="17"/>
    </row>
    <row r="78" spans="1:35" ht="15" customHeight="1">
      <c r="A78" s="15"/>
      <c r="B78" s="15"/>
      <c r="C78" s="62" t="s">
        <v>92</v>
      </c>
      <c r="X78" s="17"/>
      <c r="Z78" s="74"/>
      <c r="AA78" s="62" t="s">
        <v>126</v>
      </c>
      <c r="AB78" s="10"/>
      <c r="AC78" s="10"/>
      <c r="AD78" s="10"/>
      <c r="AE78" s="10"/>
      <c r="AF78" s="10"/>
      <c r="AG78" s="10"/>
      <c r="AH78" s="122"/>
      <c r="AI78" s="17"/>
    </row>
    <row r="79" spans="1:35" ht="15" customHeight="1">
      <c r="A79" s="15"/>
      <c r="B79" s="15"/>
      <c r="C79" s="8"/>
      <c r="X79" s="17"/>
      <c r="Z79" s="74"/>
      <c r="AA79" s="10"/>
      <c r="AB79" s="10"/>
      <c r="AC79" s="10"/>
      <c r="AD79" s="10"/>
      <c r="AE79" s="10"/>
      <c r="AF79" s="10"/>
      <c r="AG79" s="10"/>
      <c r="AH79" s="122"/>
      <c r="AI79" s="17"/>
    </row>
    <row r="80" spans="1:35" ht="15" customHeight="1">
      <c r="A80" s="15"/>
      <c r="B80" s="15"/>
      <c r="C80" s="24" t="s">
        <v>44</v>
      </c>
      <c r="I80" s="9"/>
      <c r="J80" s="9"/>
      <c r="K80" s="9"/>
      <c r="L80" s="9"/>
      <c r="M80" s="9"/>
      <c r="N80" s="9"/>
      <c r="O80" s="9"/>
      <c r="P80" s="9"/>
      <c r="Q80" s="9"/>
      <c r="R80" s="9"/>
      <c r="S80" s="9"/>
      <c r="X80" s="17"/>
      <c r="Z80" s="74"/>
      <c r="AA80" s="123"/>
      <c r="AB80" s="313" t="s">
        <v>185</v>
      </c>
      <c r="AC80" s="314"/>
      <c r="AD80" s="314"/>
      <c r="AE80" s="314"/>
      <c r="AF80" s="314"/>
      <c r="AG80" s="314"/>
      <c r="AH80" s="315"/>
      <c r="AI80" s="17"/>
    </row>
    <row r="81" spans="1:35" ht="15" customHeight="1">
      <c r="A81" s="15"/>
      <c r="B81" s="15"/>
      <c r="C81" s="8"/>
      <c r="X81" s="17"/>
      <c r="Z81" s="74"/>
      <c r="AA81" s="123"/>
      <c r="AB81" s="184" t="s">
        <v>200</v>
      </c>
      <c r="AC81" s="184"/>
      <c r="AD81" s="184"/>
      <c r="AE81" s="184"/>
      <c r="AF81" s="184"/>
      <c r="AG81" s="184"/>
      <c r="AH81" s="285"/>
      <c r="AI81" s="17"/>
    </row>
    <row r="82" spans="1:35" ht="15" customHeight="1">
      <c r="A82" s="15"/>
      <c r="B82" s="15"/>
      <c r="C82" s="8"/>
      <c r="X82" s="17"/>
      <c r="Z82" s="74"/>
      <c r="AA82" s="10"/>
      <c r="AB82" s="184"/>
      <c r="AC82" s="184"/>
      <c r="AD82" s="184"/>
      <c r="AE82" s="184"/>
      <c r="AF82" s="184"/>
      <c r="AG82" s="184"/>
      <c r="AH82" s="285"/>
      <c r="AI82" s="17"/>
    </row>
    <row r="83" spans="1:35" ht="15" customHeight="1">
      <c r="A83" s="15"/>
      <c r="B83" s="15"/>
      <c r="C83" s="24" t="s">
        <v>19</v>
      </c>
      <c r="D83" s="18"/>
      <c r="G83" s="9"/>
      <c r="H83" s="9"/>
      <c r="I83" s="9"/>
      <c r="J83" s="9"/>
      <c r="K83" s="9"/>
      <c r="L83" s="9"/>
      <c r="M83" s="9"/>
      <c r="N83" s="9"/>
      <c r="O83" s="9"/>
      <c r="P83" s="9"/>
      <c r="Q83" s="9"/>
      <c r="R83" s="9"/>
      <c r="S83" s="9"/>
      <c r="X83" s="17"/>
      <c r="Z83" s="74"/>
      <c r="AA83" s="123"/>
      <c r="AB83" s="184" t="s">
        <v>195</v>
      </c>
      <c r="AC83" s="184"/>
      <c r="AD83" s="184"/>
      <c r="AE83" s="184"/>
      <c r="AF83" s="184"/>
      <c r="AG83" s="184"/>
      <c r="AH83" s="285"/>
      <c r="AI83" s="17"/>
    </row>
    <row r="84" spans="1:35" ht="15" customHeight="1">
      <c r="A84" s="15"/>
      <c r="B84" s="15"/>
      <c r="C84" s="8"/>
      <c r="X84" s="17"/>
      <c r="Z84" s="74"/>
      <c r="AA84" s="10"/>
      <c r="AB84" s="184"/>
      <c r="AC84" s="184"/>
      <c r="AD84" s="184"/>
      <c r="AE84" s="184"/>
      <c r="AF84" s="184"/>
      <c r="AG84" s="184"/>
      <c r="AH84" s="285"/>
      <c r="AI84" s="17"/>
    </row>
    <row r="85" spans="1:35" ht="15" customHeight="1">
      <c r="A85" s="15"/>
      <c r="B85" s="15"/>
      <c r="C85" s="8"/>
      <c r="X85" s="17"/>
      <c r="Z85" s="74"/>
      <c r="AA85" s="123"/>
      <c r="AB85" s="184" t="s">
        <v>209</v>
      </c>
      <c r="AC85" s="184"/>
      <c r="AD85" s="184"/>
      <c r="AE85" s="184"/>
      <c r="AF85" s="184"/>
      <c r="AG85" s="184"/>
      <c r="AH85" s="285"/>
      <c r="AI85" s="17"/>
    </row>
    <row r="86" spans="1:35" ht="15" customHeight="1">
      <c r="A86" s="15"/>
      <c r="B86" s="15"/>
      <c r="C86" s="24" t="s">
        <v>20</v>
      </c>
      <c r="D86" s="18"/>
      <c r="G86" s="9"/>
      <c r="H86" s="9"/>
      <c r="I86" s="9"/>
      <c r="J86" s="9"/>
      <c r="K86" s="9"/>
      <c r="L86" s="9"/>
      <c r="M86" s="9"/>
      <c r="N86" s="9"/>
      <c r="O86" s="9"/>
      <c r="P86" s="9"/>
      <c r="Q86" s="9"/>
      <c r="R86" s="9"/>
      <c r="S86" s="9"/>
      <c r="X86" s="17"/>
      <c r="Z86" s="76"/>
      <c r="AA86" s="10"/>
      <c r="AB86" s="184"/>
      <c r="AC86" s="184"/>
      <c r="AD86" s="184"/>
      <c r="AE86" s="184"/>
      <c r="AF86" s="184"/>
      <c r="AG86" s="184"/>
      <c r="AH86" s="285"/>
      <c r="AI86" s="17"/>
    </row>
    <row r="87" spans="1:35" ht="15" customHeight="1">
      <c r="A87" s="15"/>
      <c r="B87" s="28"/>
      <c r="C87" s="9"/>
      <c r="D87" s="9"/>
      <c r="E87" s="9"/>
      <c r="F87" s="9"/>
      <c r="G87" s="63" t="s">
        <v>115</v>
      </c>
      <c r="H87" s="9"/>
      <c r="I87" s="9"/>
      <c r="J87" s="9"/>
      <c r="K87" s="9"/>
      <c r="L87" s="9"/>
      <c r="M87" s="9"/>
      <c r="N87" s="9"/>
      <c r="O87" s="9"/>
      <c r="P87" s="9"/>
      <c r="Q87" s="9"/>
      <c r="R87" s="9"/>
      <c r="S87" s="9"/>
      <c r="T87" s="9"/>
      <c r="U87" s="9"/>
      <c r="V87" s="9"/>
      <c r="W87" s="9"/>
      <c r="X87" s="29"/>
      <c r="Z87" s="77"/>
      <c r="AA87" s="55"/>
      <c r="AB87" s="353"/>
      <c r="AC87" s="353"/>
      <c r="AD87" s="353"/>
      <c r="AE87" s="353"/>
      <c r="AF87" s="353"/>
      <c r="AG87" s="353"/>
      <c r="AH87" s="354"/>
      <c r="AI87" s="17"/>
    </row>
    <row r="88" spans="1:35" ht="15" customHeight="1">
      <c r="A88" s="2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29"/>
    </row>
    <row r="89" spans="1:35" ht="15" customHeight="1">
      <c r="A89" s="11"/>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4"/>
    </row>
    <row r="90" spans="1:35" ht="15" customHeight="1">
      <c r="A90" s="15"/>
      <c r="B90" s="68" t="s">
        <v>104</v>
      </c>
      <c r="C90" s="69"/>
      <c r="D90" s="69"/>
      <c r="E90" s="69"/>
      <c r="F90" s="69"/>
      <c r="G90" s="69"/>
      <c r="H90" s="69"/>
      <c r="I90" s="69"/>
      <c r="J90" s="69"/>
      <c r="K90" s="69"/>
      <c r="L90" s="69"/>
      <c r="M90" s="69"/>
      <c r="N90" s="69"/>
      <c r="O90" s="69"/>
      <c r="P90" s="69"/>
      <c r="Q90" s="69"/>
      <c r="R90" s="69"/>
      <c r="S90" s="69"/>
      <c r="T90" s="87"/>
      <c r="U90" s="87"/>
      <c r="V90" s="69"/>
      <c r="W90" s="69"/>
      <c r="AI90" s="17"/>
    </row>
    <row r="91" spans="1:35" ht="21">
      <c r="A91" s="15"/>
      <c r="B91" s="96" t="s">
        <v>170</v>
      </c>
      <c r="C91" s="69"/>
      <c r="D91" s="69"/>
      <c r="E91" s="69"/>
      <c r="F91" s="69"/>
      <c r="G91" s="69"/>
      <c r="H91" s="69"/>
      <c r="I91" s="69"/>
      <c r="J91" s="69"/>
      <c r="K91" s="69"/>
      <c r="L91" s="69"/>
      <c r="M91" s="69"/>
      <c r="N91" s="69"/>
      <c r="O91" s="69"/>
      <c r="P91" s="69"/>
      <c r="Q91" s="69"/>
      <c r="R91" s="69"/>
      <c r="S91" s="69"/>
      <c r="T91" s="69"/>
      <c r="U91" s="69"/>
      <c r="V91" s="69"/>
      <c r="W91" s="69"/>
      <c r="AI91" s="17"/>
    </row>
    <row r="92" spans="1:35" ht="20.25">
      <c r="A92" s="15"/>
      <c r="B92" s="70" t="s">
        <v>169</v>
      </c>
      <c r="C92" s="69"/>
      <c r="D92" s="69"/>
      <c r="E92" s="69"/>
      <c r="F92" s="69"/>
      <c r="G92" s="69"/>
      <c r="H92" s="69"/>
      <c r="I92" s="69"/>
      <c r="J92" s="69"/>
      <c r="K92" s="69"/>
      <c r="L92" s="69"/>
      <c r="M92" s="69"/>
      <c r="N92" s="69"/>
      <c r="O92" s="69"/>
      <c r="P92" s="69"/>
      <c r="Q92" s="69"/>
      <c r="R92" s="69"/>
      <c r="S92" s="69"/>
      <c r="T92" s="69"/>
      <c r="U92" s="69"/>
      <c r="V92" s="69"/>
      <c r="W92" s="69"/>
      <c r="AI92" s="17"/>
    </row>
    <row r="93" spans="1:35" ht="15" customHeight="1">
      <c r="A93" s="15"/>
      <c r="AI93" s="17"/>
    </row>
    <row r="94" spans="1:35" ht="15" customHeight="1">
      <c r="A94" s="15"/>
      <c r="B94" s="93" t="s">
        <v>59</v>
      </c>
      <c r="C94" s="94"/>
      <c r="D94" s="94"/>
      <c r="E94" s="94"/>
      <c r="F94" s="94"/>
      <c r="G94" s="94"/>
      <c r="H94" s="94"/>
      <c r="I94" s="95"/>
      <c r="J94" s="177">
        <f>COUNTIF(AG100:AG119,1)</f>
        <v>0</v>
      </c>
      <c r="K94" s="178"/>
      <c r="AI94" s="17"/>
    </row>
    <row r="95" spans="1:35" ht="15" customHeight="1">
      <c r="A95" s="15"/>
      <c r="B95" s="93" t="s">
        <v>60</v>
      </c>
      <c r="C95" s="94"/>
      <c r="D95" s="94"/>
      <c r="E95" s="94"/>
      <c r="F95" s="94"/>
      <c r="G95" s="94"/>
      <c r="H95" s="94"/>
      <c r="I95" s="95"/>
      <c r="J95" s="177">
        <f>COUNTIF(AH100:AH119,1)</f>
        <v>0</v>
      </c>
      <c r="K95" s="178"/>
      <c r="AI95" s="17"/>
    </row>
    <row r="96" spans="1:35" ht="15" customHeight="1">
      <c r="A96" s="15"/>
      <c r="B96" s="88"/>
      <c r="AI96" s="17"/>
    </row>
    <row r="97" spans="1:35" ht="20.25" customHeight="1">
      <c r="A97" s="15"/>
      <c r="B97" s="333" t="s">
        <v>146</v>
      </c>
      <c r="C97" s="250"/>
      <c r="D97" s="339" t="s">
        <v>69</v>
      </c>
      <c r="E97" s="340"/>
      <c r="F97" s="340"/>
      <c r="G97" s="340"/>
      <c r="H97" s="340"/>
      <c r="I97" s="340"/>
      <c r="J97" s="340"/>
      <c r="K97" s="340"/>
      <c r="L97" s="340"/>
      <c r="M97" s="340"/>
      <c r="N97" s="340"/>
      <c r="O97" s="341"/>
      <c r="P97" s="339" t="s">
        <v>68</v>
      </c>
      <c r="Q97" s="340"/>
      <c r="R97" s="340"/>
      <c r="S97" s="340"/>
      <c r="T97" s="340"/>
      <c r="U97" s="340"/>
      <c r="V97" s="340"/>
      <c r="W97" s="340"/>
      <c r="X97" s="340"/>
      <c r="Y97" s="340"/>
      <c r="Z97" s="340"/>
      <c r="AA97" s="340"/>
      <c r="AB97" s="297" t="s">
        <v>149</v>
      </c>
      <c r="AC97" s="298"/>
      <c r="AD97" s="298"/>
      <c r="AE97" s="298"/>
      <c r="AF97" s="299"/>
      <c r="AG97" s="92"/>
      <c r="AH97" s="92"/>
      <c r="AI97" s="17"/>
    </row>
    <row r="98" spans="1:35" ht="20.25" customHeight="1">
      <c r="A98" s="15"/>
      <c r="B98" s="251"/>
      <c r="C98" s="252"/>
      <c r="D98" s="342"/>
      <c r="E98" s="343"/>
      <c r="F98" s="343"/>
      <c r="G98" s="343"/>
      <c r="H98" s="343"/>
      <c r="I98" s="343"/>
      <c r="J98" s="343"/>
      <c r="K98" s="343"/>
      <c r="L98" s="343"/>
      <c r="M98" s="343"/>
      <c r="N98" s="343"/>
      <c r="O98" s="344"/>
      <c r="P98" s="342"/>
      <c r="Q98" s="343"/>
      <c r="R98" s="343"/>
      <c r="S98" s="343"/>
      <c r="T98" s="343"/>
      <c r="U98" s="343"/>
      <c r="V98" s="343"/>
      <c r="W98" s="343"/>
      <c r="X98" s="343"/>
      <c r="Y98" s="343"/>
      <c r="Z98" s="343"/>
      <c r="AA98" s="343"/>
      <c r="AB98" s="300"/>
      <c r="AC98" s="301"/>
      <c r="AD98" s="301"/>
      <c r="AE98" s="301"/>
      <c r="AF98" s="302"/>
      <c r="AG98" s="92"/>
      <c r="AH98" s="92"/>
      <c r="AI98" s="17"/>
    </row>
    <row r="99" spans="1:35" ht="7.5" customHeight="1">
      <c r="A99" s="15"/>
      <c r="B99" s="334"/>
      <c r="C99" s="335"/>
      <c r="D99" s="255"/>
      <c r="E99" s="316"/>
      <c r="F99" s="316"/>
      <c r="G99" s="316"/>
      <c r="H99" s="316"/>
      <c r="I99" s="316"/>
      <c r="J99" s="316"/>
      <c r="K99" s="316"/>
      <c r="L99" s="316"/>
      <c r="M99" s="316"/>
      <c r="N99" s="316"/>
      <c r="O99" s="256"/>
      <c r="P99" s="255"/>
      <c r="Q99" s="316"/>
      <c r="R99" s="316"/>
      <c r="S99" s="316"/>
      <c r="T99" s="316"/>
      <c r="U99" s="316"/>
      <c r="V99" s="316"/>
      <c r="W99" s="316"/>
      <c r="X99" s="316"/>
      <c r="Y99" s="316"/>
      <c r="Z99" s="316"/>
      <c r="AA99" s="256"/>
      <c r="AB99" s="317"/>
      <c r="AC99" s="318"/>
      <c r="AD99" s="318"/>
      <c r="AE99" s="318"/>
      <c r="AF99" s="319"/>
      <c r="AI99" s="17"/>
    </row>
    <row r="100" spans="1:35" ht="15" customHeight="1">
      <c r="A100" s="15"/>
      <c r="B100" s="329">
        <v>1</v>
      </c>
      <c r="C100" s="330"/>
      <c r="D100" s="336"/>
      <c r="E100" s="337"/>
      <c r="F100" s="337"/>
      <c r="G100" s="337"/>
      <c r="H100" s="337"/>
      <c r="I100" s="337"/>
      <c r="J100" s="337"/>
      <c r="K100" s="337"/>
      <c r="L100" s="337"/>
      <c r="M100" s="337"/>
      <c r="N100" s="337"/>
      <c r="O100" s="338"/>
      <c r="P100" s="231"/>
      <c r="Q100" s="294"/>
      <c r="R100" s="294"/>
      <c r="S100" s="294"/>
      <c r="T100" s="294"/>
      <c r="U100" s="294"/>
      <c r="V100" s="294"/>
      <c r="W100" s="294"/>
      <c r="X100" s="294"/>
      <c r="Y100" s="294"/>
      <c r="Z100" s="294"/>
      <c r="AA100" s="232"/>
      <c r="AB100" s="291"/>
      <c r="AC100" s="291"/>
      <c r="AD100" s="291"/>
      <c r="AE100" s="291"/>
      <c r="AF100" s="291"/>
      <c r="AG100" s="120" t="str">
        <f>IF(AND(AB100&lt;&gt;0,AB100&lt;27),1,"")</f>
        <v/>
      </c>
      <c r="AH100" s="120" t="str">
        <f>IF(AB100&gt;=27,1,"")</f>
        <v/>
      </c>
      <c r="AI100" s="121"/>
    </row>
    <row r="101" spans="1:35" ht="15" customHeight="1">
      <c r="A101" s="15"/>
      <c r="B101" s="331">
        <v>2</v>
      </c>
      <c r="C101" s="332"/>
      <c r="D101" s="336"/>
      <c r="E101" s="337"/>
      <c r="F101" s="337"/>
      <c r="G101" s="337"/>
      <c r="H101" s="337"/>
      <c r="I101" s="337"/>
      <c r="J101" s="337"/>
      <c r="K101" s="337"/>
      <c r="L101" s="337"/>
      <c r="M101" s="337"/>
      <c r="N101" s="337"/>
      <c r="O101" s="338"/>
      <c r="P101" s="231"/>
      <c r="Q101" s="294"/>
      <c r="R101" s="294"/>
      <c r="S101" s="294"/>
      <c r="T101" s="294"/>
      <c r="U101" s="294"/>
      <c r="V101" s="294"/>
      <c r="W101" s="294"/>
      <c r="X101" s="294"/>
      <c r="Y101" s="294"/>
      <c r="Z101" s="294"/>
      <c r="AA101" s="232"/>
      <c r="AB101" s="291"/>
      <c r="AC101" s="291"/>
      <c r="AD101" s="291"/>
      <c r="AE101" s="291"/>
      <c r="AF101" s="291"/>
      <c r="AG101" s="120" t="str">
        <f t="shared" ref="AG101:AG139" si="0">IF(AND(AB101&lt;&gt;0,AB101&lt;27),1,"")</f>
        <v/>
      </c>
      <c r="AH101" s="120" t="str">
        <f t="shared" ref="AH101:AH139" si="1">IF(AB101&gt;=27,1,"")</f>
        <v/>
      </c>
      <c r="AI101" s="121"/>
    </row>
    <row r="102" spans="1:35" ht="15" customHeight="1">
      <c r="A102" s="15"/>
      <c r="B102" s="331">
        <v>3</v>
      </c>
      <c r="C102" s="332"/>
      <c r="D102" s="336"/>
      <c r="E102" s="337"/>
      <c r="F102" s="337"/>
      <c r="G102" s="337"/>
      <c r="H102" s="337"/>
      <c r="I102" s="337"/>
      <c r="J102" s="337"/>
      <c r="K102" s="337"/>
      <c r="L102" s="337"/>
      <c r="M102" s="337"/>
      <c r="N102" s="337"/>
      <c r="O102" s="338"/>
      <c r="P102" s="231"/>
      <c r="Q102" s="294"/>
      <c r="R102" s="294"/>
      <c r="S102" s="294"/>
      <c r="T102" s="294"/>
      <c r="U102" s="294"/>
      <c r="V102" s="294"/>
      <c r="W102" s="294"/>
      <c r="X102" s="294"/>
      <c r="Y102" s="294"/>
      <c r="Z102" s="294"/>
      <c r="AA102" s="232"/>
      <c r="AB102" s="291"/>
      <c r="AC102" s="291"/>
      <c r="AD102" s="291"/>
      <c r="AE102" s="291"/>
      <c r="AF102" s="291"/>
      <c r="AG102" s="120" t="str">
        <f t="shared" si="0"/>
        <v/>
      </c>
      <c r="AH102" s="120" t="str">
        <f t="shared" si="1"/>
        <v/>
      </c>
      <c r="AI102" s="121"/>
    </row>
    <row r="103" spans="1:35" ht="15" customHeight="1">
      <c r="A103" s="15"/>
      <c r="B103" s="331">
        <v>4</v>
      </c>
      <c r="C103" s="332"/>
      <c r="D103" s="336"/>
      <c r="E103" s="337"/>
      <c r="F103" s="337"/>
      <c r="G103" s="337"/>
      <c r="H103" s="337"/>
      <c r="I103" s="337"/>
      <c r="J103" s="337"/>
      <c r="K103" s="337"/>
      <c r="L103" s="337"/>
      <c r="M103" s="337"/>
      <c r="N103" s="337"/>
      <c r="O103" s="338"/>
      <c r="P103" s="231"/>
      <c r="Q103" s="294"/>
      <c r="R103" s="294"/>
      <c r="S103" s="294"/>
      <c r="T103" s="294"/>
      <c r="U103" s="294"/>
      <c r="V103" s="294"/>
      <c r="W103" s="294"/>
      <c r="X103" s="294"/>
      <c r="Y103" s="294"/>
      <c r="Z103" s="294"/>
      <c r="AA103" s="232"/>
      <c r="AB103" s="291"/>
      <c r="AC103" s="291"/>
      <c r="AD103" s="291"/>
      <c r="AE103" s="291"/>
      <c r="AF103" s="291"/>
      <c r="AG103" s="120" t="str">
        <f t="shared" si="0"/>
        <v/>
      </c>
      <c r="AH103" s="120" t="str">
        <f t="shared" si="1"/>
        <v/>
      </c>
      <c r="AI103" s="121"/>
    </row>
    <row r="104" spans="1:35" ht="15" customHeight="1">
      <c r="A104" s="15"/>
      <c r="B104" s="331">
        <v>5</v>
      </c>
      <c r="C104" s="332"/>
      <c r="D104" s="336"/>
      <c r="E104" s="337"/>
      <c r="F104" s="337"/>
      <c r="G104" s="337"/>
      <c r="H104" s="337"/>
      <c r="I104" s="337"/>
      <c r="J104" s="337"/>
      <c r="K104" s="337"/>
      <c r="L104" s="337"/>
      <c r="M104" s="337"/>
      <c r="N104" s="337"/>
      <c r="O104" s="338"/>
      <c r="P104" s="231"/>
      <c r="Q104" s="294"/>
      <c r="R104" s="294"/>
      <c r="S104" s="294"/>
      <c r="T104" s="294"/>
      <c r="U104" s="294"/>
      <c r="V104" s="294"/>
      <c r="W104" s="294"/>
      <c r="X104" s="294"/>
      <c r="Y104" s="294"/>
      <c r="Z104" s="294"/>
      <c r="AA104" s="232"/>
      <c r="AB104" s="291"/>
      <c r="AC104" s="291"/>
      <c r="AD104" s="291"/>
      <c r="AE104" s="291"/>
      <c r="AF104" s="291"/>
      <c r="AG104" s="120" t="str">
        <f t="shared" si="0"/>
        <v/>
      </c>
      <c r="AH104" s="120" t="str">
        <f t="shared" si="1"/>
        <v/>
      </c>
      <c r="AI104" s="121"/>
    </row>
    <row r="105" spans="1:35" ht="15" customHeight="1">
      <c r="A105" s="15"/>
      <c r="B105" s="331">
        <v>6</v>
      </c>
      <c r="C105" s="332"/>
      <c r="D105" s="336"/>
      <c r="E105" s="337"/>
      <c r="F105" s="337"/>
      <c r="G105" s="337"/>
      <c r="H105" s="337"/>
      <c r="I105" s="337"/>
      <c r="J105" s="337"/>
      <c r="K105" s="337"/>
      <c r="L105" s="337"/>
      <c r="M105" s="337"/>
      <c r="N105" s="337"/>
      <c r="O105" s="338"/>
      <c r="P105" s="231"/>
      <c r="Q105" s="294"/>
      <c r="R105" s="294"/>
      <c r="S105" s="294"/>
      <c r="T105" s="294"/>
      <c r="U105" s="294"/>
      <c r="V105" s="294"/>
      <c r="W105" s="294"/>
      <c r="X105" s="294"/>
      <c r="Y105" s="294"/>
      <c r="Z105" s="294"/>
      <c r="AA105" s="232"/>
      <c r="AB105" s="291"/>
      <c r="AC105" s="291"/>
      <c r="AD105" s="291"/>
      <c r="AE105" s="291"/>
      <c r="AF105" s="291"/>
      <c r="AG105" s="120" t="str">
        <f t="shared" si="0"/>
        <v/>
      </c>
      <c r="AH105" s="120" t="str">
        <f t="shared" si="1"/>
        <v/>
      </c>
      <c r="AI105" s="121"/>
    </row>
    <row r="106" spans="1:35" ht="15" customHeight="1">
      <c r="A106" s="15"/>
      <c r="B106" s="331">
        <v>7</v>
      </c>
      <c r="C106" s="332"/>
      <c r="D106" s="336"/>
      <c r="E106" s="337"/>
      <c r="F106" s="337"/>
      <c r="G106" s="337"/>
      <c r="H106" s="337"/>
      <c r="I106" s="337"/>
      <c r="J106" s="337"/>
      <c r="K106" s="337"/>
      <c r="L106" s="337"/>
      <c r="M106" s="337"/>
      <c r="N106" s="337"/>
      <c r="O106" s="338"/>
      <c r="P106" s="231"/>
      <c r="Q106" s="294"/>
      <c r="R106" s="294"/>
      <c r="S106" s="294"/>
      <c r="T106" s="294"/>
      <c r="U106" s="294"/>
      <c r="V106" s="294"/>
      <c r="W106" s="294"/>
      <c r="X106" s="294"/>
      <c r="Y106" s="294"/>
      <c r="Z106" s="294"/>
      <c r="AA106" s="232"/>
      <c r="AB106" s="291"/>
      <c r="AC106" s="291"/>
      <c r="AD106" s="291"/>
      <c r="AE106" s="291"/>
      <c r="AF106" s="291"/>
      <c r="AG106" s="120" t="str">
        <f t="shared" si="0"/>
        <v/>
      </c>
      <c r="AH106" s="120" t="str">
        <f t="shared" si="1"/>
        <v/>
      </c>
      <c r="AI106" s="121"/>
    </row>
    <row r="107" spans="1:35" ht="15" customHeight="1">
      <c r="A107" s="15"/>
      <c r="B107" s="331">
        <v>8</v>
      </c>
      <c r="C107" s="332"/>
      <c r="D107" s="336"/>
      <c r="E107" s="337"/>
      <c r="F107" s="337"/>
      <c r="G107" s="337"/>
      <c r="H107" s="337"/>
      <c r="I107" s="337"/>
      <c r="J107" s="337"/>
      <c r="K107" s="337"/>
      <c r="L107" s="337"/>
      <c r="M107" s="337"/>
      <c r="N107" s="337"/>
      <c r="O107" s="338"/>
      <c r="P107" s="231"/>
      <c r="Q107" s="294"/>
      <c r="R107" s="294"/>
      <c r="S107" s="294"/>
      <c r="T107" s="294"/>
      <c r="U107" s="294"/>
      <c r="V107" s="294"/>
      <c r="W107" s="294"/>
      <c r="X107" s="294"/>
      <c r="Y107" s="294"/>
      <c r="Z107" s="294"/>
      <c r="AA107" s="232"/>
      <c r="AB107" s="291"/>
      <c r="AC107" s="291"/>
      <c r="AD107" s="291"/>
      <c r="AE107" s="291"/>
      <c r="AF107" s="291"/>
      <c r="AG107" s="120" t="str">
        <f t="shared" si="0"/>
        <v/>
      </c>
      <c r="AH107" s="120" t="str">
        <f t="shared" si="1"/>
        <v/>
      </c>
      <c r="AI107" s="121"/>
    </row>
    <row r="108" spans="1:35" ht="15" customHeight="1">
      <c r="A108" s="15"/>
      <c r="B108" s="331">
        <v>9</v>
      </c>
      <c r="C108" s="332"/>
      <c r="D108" s="336"/>
      <c r="E108" s="337"/>
      <c r="F108" s="337"/>
      <c r="G108" s="337"/>
      <c r="H108" s="337"/>
      <c r="I108" s="337"/>
      <c r="J108" s="337"/>
      <c r="K108" s="337"/>
      <c r="L108" s="337"/>
      <c r="M108" s="337"/>
      <c r="N108" s="337"/>
      <c r="O108" s="338"/>
      <c r="P108" s="231"/>
      <c r="Q108" s="294"/>
      <c r="R108" s="294"/>
      <c r="S108" s="294"/>
      <c r="T108" s="294"/>
      <c r="U108" s="294"/>
      <c r="V108" s="294"/>
      <c r="W108" s="294"/>
      <c r="X108" s="294"/>
      <c r="Y108" s="294"/>
      <c r="Z108" s="294"/>
      <c r="AA108" s="232"/>
      <c r="AB108" s="291"/>
      <c r="AC108" s="291"/>
      <c r="AD108" s="291"/>
      <c r="AE108" s="291"/>
      <c r="AF108" s="291"/>
      <c r="AG108" s="120" t="str">
        <f t="shared" si="0"/>
        <v/>
      </c>
      <c r="AH108" s="120" t="str">
        <f t="shared" si="1"/>
        <v/>
      </c>
      <c r="AI108" s="121"/>
    </row>
    <row r="109" spans="1:35" ht="15" customHeight="1">
      <c r="A109" s="15"/>
      <c r="B109" s="331">
        <v>10</v>
      </c>
      <c r="C109" s="332"/>
      <c r="D109" s="336"/>
      <c r="E109" s="337"/>
      <c r="F109" s="337"/>
      <c r="G109" s="337"/>
      <c r="H109" s="337"/>
      <c r="I109" s="337"/>
      <c r="J109" s="337"/>
      <c r="K109" s="337"/>
      <c r="L109" s="337"/>
      <c r="M109" s="337"/>
      <c r="N109" s="337"/>
      <c r="O109" s="338"/>
      <c r="P109" s="231"/>
      <c r="Q109" s="294"/>
      <c r="R109" s="294"/>
      <c r="S109" s="294"/>
      <c r="T109" s="294"/>
      <c r="U109" s="294"/>
      <c r="V109" s="294"/>
      <c r="W109" s="294"/>
      <c r="X109" s="294"/>
      <c r="Y109" s="294"/>
      <c r="Z109" s="294"/>
      <c r="AA109" s="232"/>
      <c r="AB109" s="291"/>
      <c r="AC109" s="291"/>
      <c r="AD109" s="291"/>
      <c r="AE109" s="291"/>
      <c r="AF109" s="291"/>
      <c r="AG109" s="120" t="str">
        <f t="shared" si="0"/>
        <v/>
      </c>
      <c r="AH109" s="120" t="str">
        <f t="shared" si="1"/>
        <v/>
      </c>
      <c r="AI109" s="121"/>
    </row>
    <row r="110" spans="1:35" ht="15" customHeight="1">
      <c r="A110" s="15"/>
      <c r="B110" s="331">
        <v>11</v>
      </c>
      <c r="C110" s="332"/>
      <c r="D110" s="336"/>
      <c r="E110" s="337"/>
      <c r="F110" s="337"/>
      <c r="G110" s="337"/>
      <c r="H110" s="337"/>
      <c r="I110" s="337"/>
      <c r="J110" s="337"/>
      <c r="K110" s="337"/>
      <c r="L110" s="337"/>
      <c r="M110" s="337"/>
      <c r="N110" s="337"/>
      <c r="O110" s="338"/>
      <c r="P110" s="231"/>
      <c r="Q110" s="294"/>
      <c r="R110" s="294"/>
      <c r="S110" s="294"/>
      <c r="T110" s="294"/>
      <c r="U110" s="294"/>
      <c r="V110" s="294"/>
      <c r="W110" s="294"/>
      <c r="X110" s="294"/>
      <c r="Y110" s="294"/>
      <c r="Z110" s="294"/>
      <c r="AA110" s="232"/>
      <c r="AB110" s="291"/>
      <c r="AC110" s="291"/>
      <c r="AD110" s="291"/>
      <c r="AE110" s="291"/>
      <c r="AF110" s="291"/>
      <c r="AG110" s="120" t="str">
        <f t="shared" si="0"/>
        <v/>
      </c>
      <c r="AH110" s="120" t="str">
        <f t="shared" si="1"/>
        <v/>
      </c>
      <c r="AI110" s="121"/>
    </row>
    <row r="111" spans="1:35" ht="15" customHeight="1">
      <c r="A111" s="15"/>
      <c r="B111" s="331">
        <v>12</v>
      </c>
      <c r="C111" s="332"/>
      <c r="D111" s="336"/>
      <c r="E111" s="337"/>
      <c r="F111" s="337"/>
      <c r="G111" s="337"/>
      <c r="H111" s="337"/>
      <c r="I111" s="337"/>
      <c r="J111" s="337"/>
      <c r="K111" s="337"/>
      <c r="L111" s="337"/>
      <c r="M111" s="337"/>
      <c r="N111" s="337"/>
      <c r="O111" s="338"/>
      <c r="P111" s="231"/>
      <c r="Q111" s="294"/>
      <c r="R111" s="294"/>
      <c r="S111" s="294"/>
      <c r="T111" s="294"/>
      <c r="U111" s="294"/>
      <c r="V111" s="294"/>
      <c r="W111" s="294"/>
      <c r="X111" s="294"/>
      <c r="Y111" s="294"/>
      <c r="Z111" s="294"/>
      <c r="AA111" s="232"/>
      <c r="AB111" s="291"/>
      <c r="AC111" s="291"/>
      <c r="AD111" s="291"/>
      <c r="AE111" s="291"/>
      <c r="AF111" s="291"/>
      <c r="AG111" s="120" t="str">
        <f t="shared" si="0"/>
        <v/>
      </c>
      <c r="AH111" s="120" t="str">
        <f t="shared" si="1"/>
        <v/>
      </c>
      <c r="AI111" s="121"/>
    </row>
    <row r="112" spans="1:35" ht="15" customHeight="1">
      <c r="A112" s="15"/>
      <c r="B112" s="331">
        <v>13</v>
      </c>
      <c r="C112" s="332"/>
      <c r="D112" s="336"/>
      <c r="E112" s="337"/>
      <c r="F112" s="337"/>
      <c r="G112" s="337"/>
      <c r="H112" s="337"/>
      <c r="I112" s="337"/>
      <c r="J112" s="337"/>
      <c r="K112" s="337"/>
      <c r="L112" s="337"/>
      <c r="M112" s="337"/>
      <c r="N112" s="337"/>
      <c r="O112" s="338"/>
      <c r="P112" s="231"/>
      <c r="Q112" s="294"/>
      <c r="R112" s="294"/>
      <c r="S112" s="294"/>
      <c r="T112" s="294"/>
      <c r="U112" s="294"/>
      <c r="V112" s="294"/>
      <c r="W112" s="294"/>
      <c r="X112" s="294"/>
      <c r="Y112" s="294"/>
      <c r="Z112" s="294"/>
      <c r="AA112" s="232"/>
      <c r="AB112" s="291"/>
      <c r="AC112" s="291"/>
      <c r="AD112" s="291"/>
      <c r="AE112" s="291"/>
      <c r="AF112" s="291"/>
      <c r="AG112" s="120" t="str">
        <f t="shared" si="0"/>
        <v/>
      </c>
      <c r="AH112" s="120" t="str">
        <f t="shared" si="1"/>
        <v/>
      </c>
      <c r="AI112" s="121"/>
    </row>
    <row r="113" spans="1:35" ht="15" customHeight="1">
      <c r="A113" s="15"/>
      <c r="B113" s="331">
        <v>14</v>
      </c>
      <c r="C113" s="332"/>
      <c r="D113" s="336"/>
      <c r="E113" s="337"/>
      <c r="F113" s="337"/>
      <c r="G113" s="337"/>
      <c r="H113" s="337"/>
      <c r="I113" s="337"/>
      <c r="J113" s="337"/>
      <c r="K113" s="337"/>
      <c r="L113" s="337"/>
      <c r="M113" s="337"/>
      <c r="N113" s="337"/>
      <c r="O113" s="338"/>
      <c r="P113" s="231"/>
      <c r="Q113" s="294"/>
      <c r="R113" s="294"/>
      <c r="S113" s="294"/>
      <c r="T113" s="294"/>
      <c r="U113" s="294"/>
      <c r="V113" s="294"/>
      <c r="W113" s="294"/>
      <c r="X113" s="294"/>
      <c r="Y113" s="294"/>
      <c r="Z113" s="294"/>
      <c r="AA113" s="232"/>
      <c r="AB113" s="291"/>
      <c r="AC113" s="291"/>
      <c r="AD113" s="291"/>
      <c r="AE113" s="291"/>
      <c r="AF113" s="291"/>
      <c r="AG113" s="120" t="str">
        <f t="shared" si="0"/>
        <v/>
      </c>
      <c r="AH113" s="120" t="str">
        <f t="shared" si="1"/>
        <v/>
      </c>
      <c r="AI113" s="121"/>
    </row>
    <row r="114" spans="1:35" ht="15" customHeight="1">
      <c r="A114" s="15"/>
      <c r="B114" s="331">
        <v>15</v>
      </c>
      <c r="C114" s="332"/>
      <c r="D114" s="336"/>
      <c r="E114" s="337"/>
      <c r="F114" s="337"/>
      <c r="G114" s="337"/>
      <c r="H114" s="337"/>
      <c r="I114" s="337"/>
      <c r="J114" s="337"/>
      <c r="K114" s="337"/>
      <c r="L114" s="337"/>
      <c r="M114" s="337"/>
      <c r="N114" s="337"/>
      <c r="O114" s="338"/>
      <c r="P114" s="231"/>
      <c r="Q114" s="294"/>
      <c r="R114" s="294"/>
      <c r="S114" s="294"/>
      <c r="T114" s="294"/>
      <c r="U114" s="294"/>
      <c r="V114" s="294"/>
      <c r="W114" s="294"/>
      <c r="X114" s="294"/>
      <c r="Y114" s="294"/>
      <c r="Z114" s="294"/>
      <c r="AA114" s="232"/>
      <c r="AB114" s="291"/>
      <c r="AC114" s="291"/>
      <c r="AD114" s="291"/>
      <c r="AE114" s="291"/>
      <c r="AF114" s="291"/>
      <c r="AG114" s="120" t="str">
        <f t="shared" si="0"/>
        <v/>
      </c>
      <c r="AH114" s="120" t="str">
        <f t="shared" si="1"/>
        <v/>
      </c>
      <c r="AI114" s="121"/>
    </row>
    <row r="115" spans="1:35" ht="15" customHeight="1">
      <c r="A115" s="15"/>
      <c r="B115" s="331">
        <v>16</v>
      </c>
      <c r="C115" s="332"/>
      <c r="D115" s="336"/>
      <c r="E115" s="337"/>
      <c r="F115" s="337"/>
      <c r="G115" s="337"/>
      <c r="H115" s="337"/>
      <c r="I115" s="337"/>
      <c r="J115" s="337"/>
      <c r="K115" s="337"/>
      <c r="L115" s="337"/>
      <c r="M115" s="337"/>
      <c r="N115" s="337"/>
      <c r="O115" s="338"/>
      <c r="P115" s="231"/>
      <c r="Q115" s="294"/>
      <c r="R115" s="294"/>
      <c r="S115" s="294"/>
      <c r="T115" s="294"/>
      <c r="U115" s="294"/>
      <c r="V115" s="294"/>
      <c r="W115" s="294"/>
      <c r="X115" s="294"/>
      <c r="Y115" s="294"/>
      <c r="Z115" s="294"/>
      <c r="AA115" s="232"/>
      <c r="AB115" s="291"/>
      <c r="AC115" s="291"/>
      <c r="AD115" s="291"/>
      <c r="AE115" s="291"/>
      <c r="AF115" s="291"/>
      <c r="AG115" s="120" t="str">
        <f t="shared" si="0"/>
        <v/>
      </c>
      <c r="AH115" s="120" t="str">
        <f t="shared" si="1"/>
        <v/>
      </c>
      <c r="AI115" s="121"/>
    </row>
    <row r="116" spans="1:35" ht="15" customHeight="1">
      <c r="A116" s="15"/>
      <c r="B116" s="331">
        <v>17</v>
      </c>
      <c r="C116" s="332"/>
      <c r="D116" s="336"/>
      <c r="E116" s="337"/>
      <c r="F116" s="337"/>
      <c r="G116" s="337"/>
      <c r="H116" s="337"/>
      <c r="I116" s="337"/>
      <c r="J116" s="337"/>
      <c r="K116" s="337"/>
      <c r="L116" s="337"/>
      <c r="M116" s="337"/>
      <c r="N116" s="337"/>
      <c r="O116" s="338"/>
      <c r="P116" s="231"/>
      <c r="Q116" s="294"/>
      <c r="R116" s="294"/>
      <c r="S116" s="294"/>
      <c r="T116" s="294"/>
      <c r="U116" s="294"/>
      <c r="V116" s="294"/>
      <c r="W116" s="294"/>
      <c r="X116" s="294"/>
      <c r="Y116" s="294"/>
      <c r="Z116" s="294"/>
      <c r="AA116" s="232"/>
      <c r="AB116" s="291"/>
      <c r="AC116" s="291"/>
      <c r="AD116" s="291"/>
      <c r="AE116" s="291"/>
      <c r="AF116" s="291"/>
      <c r="AG116" s="120" t="str">
        <f t="shared" si="0"/>
        <v/>
      </c>
      <c r="AH116" s="120" t="str">
        <f t="shared" si="1"/>
        <v/>
      </c>
      <c r="AI116" s="121"/>
    </row>
    <row r="117" spans="1:35" ht="15" customHeight="1">
      <c r="A117" s="15"/>
      <c r="B117" s="331">
        <v>18</v>
      </c>
      <c r="C117" s="332"/>
      <c r="D117" s="336"/>
      <c r="E117" s="337"/>
      <c r="F117" s="337"/>
      <c r="G117" s="337"/>
      <c r="H117" s="337"/>
      <c r="I117" s="337"/>
      <c r="J117" s="337"/>
      <c r="K117" s="337"/>
      <c r="L117" s="337"/>
      <c r="M117" s="337"/>
      <c r="N117" s="337"/>
      <c r="O117" s="338"/>
      <c r="P117" s="231"/>
      <c r="Q117" s="294"/>
      <c r="R117" s="294"/>
      <c r="S117" s="294"/>
      <c r="T117" s="294"/>
      <c r="U117" s="294"/>
      <c r="V117" s="294"/>
      <c r="W117" s="294"/>
      <c r="X117" s="294"/>
      <c r="Y117" s="294"/>
      <c r="Z117" s="294"/>
      <c r="AA117" s="232"/>
      <c r="AB117" s="291"/>
      <c r="AC117" s="291"/>
      <c r="AD117" s="291"/>
      <c r="AE117" s="291"/>
      <c r="AF117" s="291"/>
      <c r="AG117" s="120" t="str">
        <f t="shared" si="0"/>
        <v/>
      </c>
      <c r="AH117" s="120" t="str">
        <f t="shared" si="1"/>
        <v/>
      </c>
      <c r="AI117" s="121"/>
    </row>
    <row r="118" spans="1:35" ht="15" customHeight="1">
      <c r="A118" s="15"/>
      <c r="B118" s="331">
        <v>19</v>
      </c>
      <c r="C118" s="332"/>
      <c r="D118" s="336"/>
      <c r="E118" s="337"/>
      <c r="F118" s="337"/>
      <c r="G118" s="337"/>
      <c r="H118" s="337"/>
      <c r="I118" s="337"/>
      <c r="J118" s="337"/>
      <c r="K118" s="337"/>
      <c r="L118" s="337"/>
      <c r="M118" s="337"/>
      <c r="N118" s="337"/>
      <c r="O118" s="338"/>
      <c r="P118" s="231"/>
      <c r="Q118" s="294"/>
      <c r="R118" s="294"/>
      <c r="S118" s="294"/>
      <c r="T118" s="294"/>
      <c r="U118" s="294"/>
      <c r="V118" s="294"/>
      <c r="W118" s="294"/>
      <c r="X118" s="294"/>
      <c r="Y118" s="294"/>
      <c r="Z118" s="294"/>
      <c r="AA118" s="232"/>
      <c r="AB118" s="291"/>
      <c r="AC118" s="291"/>
      <c r="AD118" s="291"/>
      <c r="AE118" s="291"/>
      <c r="AF118" s="291"/>
      <c r="AG118" s="120" t="str">
        <f t="shared" si="0"/>
        <v/>
      </c>
      <c r="AH118" s="120" t="str">
        <f t="shared" si="1"/>
        <v/>
      </c>
      <c r="AI118" s="121"/>
    </row>
    <row r="119" spans="1:35" ht="15" customHeight="1">
      <c r="A119" s="15"/>
      <c r="B119" s="292">
        <v>20</v>
      </c>
      <c r="C119" s="293"/>
      <c r="D119" s="231"/>
      <c r="E119" s="294"/>
      <c r="F119" s="294"/>
      <c r="G119" s="294"/>
      <c r="H119" s="294"/>
      <c r="I119" s="294"/>
      <c r="J119" s="294"/>
      <c r="K119" s="294"/>
      <c r="L119" s="294"/>
      <c r="M119" s="294"/>
      <c r="N119" s="294"/>
      <c r="O119" s="232"/>
      <c r="P119" s="231"/>
      <c r="Q119" s="294"/>
      <c r="R119" s="294"/>
      <c r="S119" s="294"/>
      <c r="T119" s="294"/>
      <c r="U119" s="294"/>
      <c r="V119" s="294"/>
      <c r="W119" s="294"/>
      <c r="X119" s="294"/>
      <c r="Y119" s="294"/>
      <c r="Z119" s="294"/>
      <c r="AA119" s="232"/>
      <c r="AB119" s="291"/>
      <c r="AC119" s="291"/>
      <c r="AD119" s="291"/>
      <c r="AE119" s="291"/>
      <c r="AF119" s="291"/>
      <c r="AG119" s="120" t="str">
        <f t="shared" si="0"/>
        <v/>
      </c>
      <c r="AH119" s="120" t="str">
        <f t="shared" si="1"/>
        <v/>
      </c>
      <c r="AI119" s="121"/>
    </row>
    <row r="120" spans="1:35" ht="15" customHeight="1">
      <c r="A120" s="15"/>
      <c r="B120" s="292">
        <v>21</v>
      </c>
      <c r="C120" s="293"/>
      <c r="D120" s="231"/>
      <c r="E120" s="294"/>
      <c r="F120" s="294"/>
      <c r="G120" s="294"/>
      <c r="H120" s="294"/>
      <c r="I120" s="294"/>
      <c r="J120" s="294"/>
      <c r="K120" s="294"/>
      <c r="L120" s="294"/>
      <c r="M120" s="294"/>
      <c r="N120" s="294"/>
      <c r="O120" s="232"/>
      <c r="P120" s="231"/>
      <c r="Q120" s="294"/>
      <c r="R120" s="294"/>
      <c r="S120" s="294"/>
      <c r="T120" s="294"/>
      <c r="U120" s="294"/>
      <c r="V120" s="294"/>
      <c r="W120" s="294"/>
      <c r="X120" s="294"/>
      <c r="Y120" s="294"/>
      <c r="Z120" s="294"/>
      <c r="AA120" s="232"/>
      <c r="AB120" s="291"/>
      <c r="AC120" s="291"/>
      <c r="AD120" s="291"/>
      <c r="AE120" s="291"/>
      <c r="AF120" s="291"/>
      <c r="AG120" s="120" t="str">
        <f t="shared" si="0"/>
        <v/>
      </c>
      <c r="AH120" s="120" t="str">
        <f t="shared" si="1"/>
        <v/>
      </c>
      <c r="AI120" s="121"/>
    </row>
    <row r="121" spans="1:35" ht="15" customHeight="1">
      <c r="A121" s="15"/>
      <c r="B121" s="292">
        <v>22</v>
      </c>
      <c r="C121" s="293"/>
      <c r="D121" s="231"/>
      <c r="E121" s="294"/>
      <c r="F121" s="294"/>
      <c r="G121" s="294"/>
      <c r="H121" s="294"/>
      <c r="I121" s="294"/>
      <c r="J121" s="294"/>
      <c r="K121" s="294"/>
      <c r="L121" s="294"/>
      <c r="M121" s="294"/>
      <c r="N121" s="294"/>
      <c r="O121" s="232"/>
      <c r="P121" s="231"/>
      <c r="Q121" s="294"/>
      <c r="R121" s="294"/>
      <c r="S121" s="294"/>
      <c r="T121" s="294"/>
      <c r="U121" s="294"/>
      <c r="V121" s="294"/>
      <c r="W121" s="294"/>
      <c r="X121" s="294"/>
      <c r="Y121" s="294"/>
      <c r="Z121" s="294"/>
      <c r="AA121" s="232"/>
      <c r="AB121" s="291"/>
      <c r="AC121" s="291"/>
      <c r="AD121" s="291"/>
      <c r="AE121" s="291"/>
      <c r="AF121" s="291"/>
      <c r="AG121" s="120" t="str">
        <f t="shared" si="0"/>
        <v/>
      </c>
      <c r="AH121" s="120" t="str">
        <f t="shared" si="1"/>
        <v/>
      </c>
      <c r="AI121" s="121"/>
    </row>
    <row r="122" spans="1:35" ht="15" customHeight="1">
      <c r="A122" s="15"/>
      <c r="B122" s="292">
        <v>23</v>
      </c>
      <c r="C122" s="293"/>
      <c r="D122" s="231"/>
      <c r="E122" s="294"/>
      <c r="F122" s="294"/>
      <c r="G122" s="294"/>
      <c r="H122" s="294"/>
      <c r="I122" s="294"/>
      <c r="J122" s="294"/>
      <c r="K122" s="294"/>
      <c r="L122" s="294"/>
      <c r="M122" s="294"/>
      <c r="N122" s="294"/>
      <c r="O122" s="232"/>
      <c r="P122" s="231"/>
      <c r="Q122" s="294"/>
      <c r="R122" s="294"/>
      <c r="S122" s="294"/>
      <c r="T122" s="294"/>
      <c r="U122" s="294"/>
      <c r="V122" s="294"/>
      <c r="W122" s="294"/>
      <c r="X122" s="294"/>
      <c r="Y122" s="294"/>
      <c r="Z122" s="294"/>
      <c r="AA122" s="232"/>
      <c r="AB122" s="291"/>
      <c r="AC122" s="291"/>
      <c r="AD122" s="291"/>
      <c r="AE122" s="291"/>
      <c r="AF122" s="291"/>
      <c r="AG122" s="120" t="str">
        <f t="shared" si="0"/>
        <v/>
      </c>
      <c r="AH122" s="120" t="str">
        <f t="shared" si="1"/>
        <v/>
      </c>
      <c r="AI122" s="121"/>
    </row>
    <row r="123" spans="1:35" ht="15" customHeight="1">
      <c r="A123" s="15"/>
      <c r="B123" s="292">
        <v>24</v>
      </c>
      <c r="C123" s="293"/>
      <c r="D123" s="231"/>
      <c r="E123" s="294"/>
      <c r="F123" s="294"/>
      <c r="G123" s="294"/>
      <c r="H123" s="294"/>
      <c r="I123" s="294"/>
      <c r="J123" s="294"/>
      <c r="K123" s="294"/>
      <c r="L123" s="294"/>
      <c r="M123" s="294"/>
      <c r="N123" s="294"/>
      <c r="O123" s="232"/>
      <c r="P123" s="231"/>
      <c r="Q123" s="294"/>
      <c r="R123" s="294"/>
      <c r="S123" s="294"/>
      <c r="T123" s="294"/>
      <c r="U123" s="294"/>
      <c r="V123" s="294"/>
      <c r="W123" s="294"/>
      <c r="X123" s="294"/>
      <c r="Y123" s="294"/>
      <c r="Z123" s="294"/>
      <c r="AA123" s="232"/>
      <c r="AB123" s="291"/>
      <c r="AC123" s="291"/>
      <c r="AD123" s="291"/>
      <c r="AE123" s="291"/>
      <c r="AF123" s="291"/>
      <c r="AG123" s="120" t="str">
        <f t="shared" si="0"/>
        <v/>
      </c>
      <c r="AH123" s="120" t="str">
        <f t="shared" si="1"/>
        <v/>
      </c>
      <c r="AI123" s="121"/>
    </row>
    <row r="124" spans="1:35" ht="15" customHeight="1">
      <c r="A124" s="15"/>
      <c r="B124" s="292">
        <v>25</v>
      </c>
      <c r="C124" s="293"/>
      <c r="D124" s="231"/>
      <c r="E124" s="294"/>
      <c r="F124" s="294"/>
      <c r="G124" s="294"/>
      <c r="H124" s="294"/>
      <c r="I124" s="294"/>
      <c r="J124" s="294"/>
      <c r="K124" s="294"/>
      <c r="L124" s="294"/>
      <c r="M124" s="294"/>
      <c r="N124" s="294"/>
      <c r="O124" s="232"/>
      <c r="P124" s="231"/>
      <c r="Q124" s="294"/>
      <c r="R124" s="294"/>
      <c r="S124" s="294"/>
      <c r="T124" s="294"/>
      <c r="U124" s="294"/>
      <c r="V124" s="294"/>
      <c r="W124" s="294"/>
      <c r="X124" s="294"/>
      <c r="Y124" s="294"/>
      <c r="Z124" s="294"/>
      <c r="AA124" s="232"/>
      <c r="AB124" s="291"/>
      <c r="AC124" s="291"/>
      <c r="AD124" s="291"/>
      <c r="AE124" s="291"/>
      <c r="AF124" s="291"/>
      <c r="AG124" s="120" t="str">
        <f t="shared" si="0"/>
        <v/>
      </c>
      <c r="AH124" s="120" t="str">
        <f t="shared" si="1"/>
        <v/>
      </c>
      <c r="AI124" s="121"/>
    </row>
    <row r="125" spans="1:35" ht="15" customHeight="1">
      <c r="A125" s="15"/>
      <c r="B125" s="292">
        <v>26</v>
      </c>
      <c r="C125" s="293"/>
      <c r="D125" s="231"/>
      <c r="E125" s="294"/>
      <c r="F125" s="294"/>
      <c r="G125" s="294"/>
      <c r="H125" s="294"/>
      <c r="I125" s="294"/>
      <c r="J125" s="294"/>
      <c r="K125" s="294"/>
      <c r="L125" s="294"/>
      <c r="M125" s="294"/>
      <c r="N125" s="294"/>
      <c r="O125" s="232"/>
      <c r="P125" s="231"/>
      <c r="Q125" s="294"/>
      <c r="R125" s="294"/>
      <c r="S125" s="294"/>
      <c r="T125" s="294"/>
      <c r="U125" s="294"/>
      <c r="V125" s="294"/>
      <c r="W125" s="294"/>
      <c r="X125" s="294"/>
      <c r="Y125" s="294"/>
      <c r="Z125" s="294"/>
      <c r="AA125" s="232"/>
      <c r="AB125" s="291"/>
      <c r="AC125" s="291"/>
      <c r="AD125" s="291"/>
      <c r="AE125" s="291"/>
      <c r="AF125" s="291"/>
      <c r="AG125" s="120" t="str">
        <f t="shared" si="0"/>
        <v/>
      </c>
      <c r="AH125" s="120" t="str">
        <f t="shared" si="1"/>
        <v/>
      </c>
      <c r="AI125" s="121"/>
    </row>
    <row r="126" spans="1:35" ht="15" customHeight="1">
      <c r="A126" s="15"/>
      <c r="B126" s="292">
        <v>27</v>
      </c>
      <c r="C126" s="293"/>
      <c r="D126" s="231"/>
      <c r="E126" s="294"/>
      <c r="F126" s="294"/>
      <c r="G126" s="294"/>
      <c r="H126" s="294"/>
      <c r="I126" s="294"/>
      <c r="J126" s="294"/>
      <c r="K126" s="294"/>
      <c r="L126" s="294"/>
      <c r="M126" s="294"/>
      <c r="N126" s="294"/>
      <c r="O126" s="232"/>
      <c r="P126" s="231"/>
      <c r="Q126" s="294"/>
      <c r="R126" s="294"/>
      <c r="S126" s="294"/>
      <c r="T126" s="294"/>
      <c r="U126" s="294"/>
      <c r="V126" s="294"/>
      <c r="W126" s="294"/>
      <c r="X126" s="294"/>
      <c r="Y126" s="294"/>
      <c r="Z126" s="294"/>
      <c r="AA126" s="232"/>
      <c r="AB126" s="291"/>
      <c r="AC126" s="291"/>
      <c r="AD126" s="291"/>
      <c r="AE126" s="291"/>
      <c r="AF126" s="291"/>
      <c r="AG126" s="120" t="str">
        <f t="shared" si="0"/>
        <v/>
      </c>
      <c r="AH126" s="120" t="str">
        <f t="shared" si="1"/>
        <v/>
      </c>
      <c r="AI126" s="121"/>
    </row>
    <row r="127" spans="1:35" ht="15" customHeight="1">
      <c r="A127" s="15"/>
      <c r="B127" s="292">
        <v>28</v>
      </c>
      <c r="C127" s="293"/>
      <c r="D127" s="231"/>
      <c r="E127" s="294"/>
      <c r="F127" s="294"/>
      <c r="G127" s="294"/>
      <c r="H127" s="294"/>
      <c r="I127" s="294"/>
      <c r="J127" s="294"/>
      <c r="K127" s="294"/>
      <c r="L127" s="294"/>
      <c r="M127" s="294"/>
      <c r="N127" s="294"/>
      <c r="O127" s="232"/>
      <c r="P127" s="231"/>
      <c r="Q127" s="294"/>
      <c r="R127" s="294"/>
      <c r="S127" s="294"/>
      <c r="T127" s="294"/>
      <c r="U127" s="294"/>
      <c r="V127" s="294"/>
      <c r="W127" s="294"/>
      <c r="X127" s="294"/>
      <c r="Y127" s="294"/>
      <c r="Z127" s="294"/>
      <c r="AA127" s="232"/>
      <c r="AB127" s="291"/>
      <c r="AC127" s="291"/>
      <c r="AD127" s="291"/>
      <c r="AE127" s="291"/>
      <c r="AF127" s="291"/>
      <c r="AG127" s="120" t="str">
        <f t="shared" si="0"/>
        <v/>
      </c>
      <c r="AH127" s="120" t="str">
        <f t="shared" si="1"/>
        <v/>
      </c>
      <c r="AI127" s="121"/>
    </row>
    <row r="128" spans="1:35" ht="15" customHeight="1">
      <c r="A128" s="15"/>
      <c r="B128" s="292">
        <v>29</v>
      </c>
      <c r="C128" s="293"/>
      <c r="D128" s="231"/>
      <c r="E128" s="294"/>
      <c r="F128" s="294"/>
      <c r="G128" s="294"/>
      <c r="H128" s="294"/>
      <c r="I128" s="294"/>
      <c r="J128" s="294"/>
      <c r="K128" s="294"/>
      <c r="L128" s="294"/>
      <c r="M128" s="294"/>
      <c r="N128" s="294"/>
      <c r="O128" s="232"/>
      <c r="P128" s="231"/>
      <c r="Q128" s="294"/>
      <c r="R128" s="294"/>
      <c r="S128" s="294"/>
      <c r="T128" s="294"/>
      <c r="U128" s="294"/>
      <c r="V128" s="294"/>
      <c r="W128" s="294"/>
      <c r="X128" s="294"/>
      <c r="Y128" s="294"/>
      <c r="Z128" s="294"/>
      <c r="AA128" s="232"/>
      <c r="AB128" s="291"/>
      <c r="AC128" s="291"/>
      <c r="AD128" s="291"/>
      <c r="AE128" s="291"/>
      <c r="AF128" s="291"/>
      <c r="AG128" s="120" t="str">
        <f t="shared" si="0"/>
        <v/>
      </c>
      <c r="AH128" s="120" t="str">
        <f t="shared" si="1"/>
        <v/>
      </c>
      <c r="AI128" s="121"/>
    </row>
    <row r="129" spans="1:35" ht="15" customHeight="1">
      <c r="A129" s="15"/>
      <c r="B129" s="292">
        <v>30</v>
      </c>
      <c r="C129" s="293"/>
      <c r="D129" s="231"/>
      <c r="E129" s="294"/>
      <c r="F129" s="294"/>
      <c r="G129" s="294"/>
      <c r="H129" s="294"/>
      <c r="I129" s="294"/>
      <c r="J129" s="294"/>
      <c r="K129" s="294"/>
      <c r="L129" s="294"/>
      <c r="M129" s="294"/>
      <c r="N129" s="294"/>
      <c r="O129" s="232"/>
      <c r="P129" s="231"/>
      <c r="Q129" s="294"/>
      <c r="R129" s="294"/>
      <c r="S129" s="294"/>
      <c r="T129" s="294"/>
      <c r="U129" s="294"/>
      <c r="V129" s="294"/>
      <c r="W129" s="294"/>
      <c r="X129" s="294"/>
      <c r="Y129" s="294"/>
      <c r="Z129" s="294"/>
      <c r="AA129" s="232"/>
      <c r="AB129" s="291"/>
      <c r="AC129" s="291"/>
      <c r="AD129" s="291"/>
      <c r="AE129" s="291"/>
      <c r="AF129" s="291"/>
      <c r="AG129" s="120" t="str">
        <f t="shared" si="0"/>
        <v/>
      </c>
      <c r="AH129" s="120" t="str">
        <f t="shared" si="1"/>
        <v/>
      </c>
      <c r="AI129" s="121"/>
    </row>
    <row r="130" spans="1:35" ht="15" customHeight="1">
      <c r="A130" s="15"/>
      <c r="B130" s="292">
        <v>31</v>
      </c>
      <c r="C130" s="293"/>
      <c r="D130" s="231"/>
      <c r="E130" s="294"/>
      <c r="F130" s="294"/>
      <c r="G130" s="294"/>
      <c r="H130" s="294"/>
      <c r="I130" s="294"/>
      <c r="J130" s="294"/>
      <c r="K130" s="294"/>
      <c r="L130" s="294"/>
      <c r="M130" s="294"/>
      <c r="N130" s="294"/>
      <c r="O130" s="232"/>
      <c r="P130" s="231"/>
      <c r="Q130" s="294"/>
      <c r="R130" s="294"/>
      <c r="S130" s="294"/>
      <c r="T130" s="294"/>
      <c r="U130" s="294"/>
      <c r="V130" s="294"/>
      <c r="W130" s="294"/>
      <c r="X130" s="294"/>
      <c r="Y130" s="294"/>
      <c r="Z130" s="294"/>
      <c r="AA130" s="232"/>
      <c r="AB130" s="291"/>
      <c r="AC130" s="291"/>
      <c r="AD130" s="291"/>
      <c r="AE130" s="291"/>
      <c r="AF130" s="291"/>
      <c r="AG130" s="120" t="str">
        <f t="shared" si="0"/>
        <v/>
      </c>
      <c r="AH130" s="120" t="str">
        <f t="shared" si="1"/>
        <v/>
      </c>
      <c r="AI130" s="121"/>
    </row>
    <row r="131" spans="1:35" ht="15" customHeight="1">
      <c r="A131" s="15"/>
      <c r="B131" s="292">
        <v>32</v>
      </c>
      <c r="C131" s="293"/>
      <c r="D131" s="231"/>
      <c r="E131" s="294"/>
      <c r="F131" s="294"/>
      <c r="G131" s="294"/>
      <c r="H131" s="294"/>
      <c r="I131" s="294"/>
      <c r="J131" s="294"/>
      <c r="K131" s="294"/>
      <c r="L131" s="294"/>
      <c r="M131" s="294"/>
      <c r="N131" s="294"/>
      <c r="O131" s="232"/>
      <c r="P131" s="231"/>
      <c r="Q131" s="294"/>
      <c r="R131" s="294"/>
      <c r="S131" s="294"/>
      <c r="T131" s="294"/>
      <c r="U131" s="294"/>
      <c r="V131" s="294"/>
      <c r="W131" s="294"/>
      <c r="X131" s="294"/>
      <c r="Y131" s="294"/>
      <c r="Z131" s="294"/>
      <c r="AA131" s="232"/>
      <c r="AB131" s="291"/>
      <c r="AC131" s="291"/>
      <c r="AD131" s="291"/>
      <c r="AE131" s="291"/>
      <c r="AF131" s="291"/>
      <c r="AG131" s="120" t="str">
        <f t="shared" si="0"/>
        <v/>
      </c>
      <c r="AH131" s="120" t="str">
        <f t="shared" si="1"/>
        <v/>
      </c>
      <c r="AI131" s="121"/>
    </row>
    <row r="132" spans="1:35" ht="15" customHeight="1">
      <c r="A132" s="15"/>
      <c r="B132" s="292">
        <v>33</v>
      </c>
      <c r="C132" s="293"/>
      <c r="D132" s="231"/>
      <c r="E132" s="294"/>
      <c r="F132" s="294"/>
      <c r="G132" s="294"/>
      <c r="H132" s="294"/>
      <c r="I132" s="294"/>
      <c r="J132" s="294"/>
      <c r="K132" s="294"/>
      <c r="L132" s="294"/>
      <c r="M132" s="294"/>
      <c r="N132" s="294"/>
      <c r="O132" s="232"/>
      <c r="P132" s="231"/>
      <c r="Q132" s="294"/>
      <c r="R132" s="294"/>
      <c r="S132" s="294"/>
      <c r="T132" s="294"/>
      <c r="U132" s="294"/>
      <c r="V132" s="294"/>
      <c r="W132" s="294"/>
      <c r="X132" s="294"/>
      <c r="Y132" s="294"/>
      <c r="Z132" s="294"/>
      <c r="AA132" s="232"/>
      <c r="AB132" s="291"/>
      <c r="AC132" s="291"/>
      <c r="AD132" s="291"/>
      <c r="AE132" s="291"/>
      <c r="AF132" s="291"/>
      <c r="AG132" s="120" t="str">
        <f t="shared" si="0"/>
        <v/>
      </c>
      <c r="AH132" s="120" t="str">
        <f t="shared" si="1"/>
        <v/>
      </c>
      <c r="AI132" s="121"/>
    </row>
    <row r="133" spans="1:35" ht="15" customHeight="1">
      <c r="A133" s="15"/>
      <c r="B133" s="292">
        <v>34</v>
      </c>
      <c r="C133" s="293"/>
      <c r="D133" s="231"/>
      <c r="E133" s="294"/>
      <c r="F133" s="294"/>
      <c r="G133" s="294"/>
      <c r="H133" s="294"/>
      <c r="I133" s="294"/>
      <c r="J133" s="294"/>
      <c r="K133" s="294"/>
      <c r="L133" s="294"/>
      <c r="M133" s="294"/>
      <c r="N133" s="294"/>
      <c r="O133" s="232"/>
      <c r="P133" s="231"/>
      <c r="Q133" s="294"/>
      <c r="R133" s="294"/>
      <c r="S133" s="294"/>
      <c r="T133" s="294"/>
      <c r="U133" s="294"/>
      <c r="V133" s="294"/>
      <c r="W133" s="294"/>
      <c r="X133" s="294"/>
      <c r="Y133" s="294"/>
      <c r="Z133" s="294"/>
      <c r="AA133" s="232"/>
      <c r="AB133" s="291"/>
      <c r="AC133" s="291"/>
      <c r="AD133" s="291"/>
      <c r="AE133" s="291"/>
      <c r="AF133" s="291"/>
      <c r="AG133" s="120" t="str">
        <f t="shared" si="0"/>
        <v/>
      </c>
      <c r="AH133" s="120" t="str">
        <f t="shared" si="1"/>
        <v/>
      </c>
      <c r="AI133" s="121"/>
    </row>
    <row r="134" spans="1:35" ht="15" customHeight="1">
      <c r="A134" s="15"/>
      <c r="B134" s="292">
        <v>35</v>
      </c>
      <c r="C134" s="293"/>
      <c r="D134" s="231"/>
      <c r="E134" s="294"/>
      <c r="F134" s="294"/>
      <c r="G134" s="294"/>
      <c r="H134" s="294"/>
      <c r="I134" s="294"/>
      <c r="J134" s="294"/>
      <c r="K134" s="294"/>
      <c r="L134" s="294"/>
      <c r="M134" s="294"/>
      <c r="N134" s="294"/>
      <c r="O134" s="232"/>
      <c r="P134" s="231"/>
      <c r="Q134" s="294"/>
      <c r="R134" s="294"/>
      <c r="S134" s="294"/>
      <c r="T134" s="294"/>
      <c r="U134" s="294"/>
      <c r="V134" s="294"/>
      <c r="W134" s="294"/>
      <c r="X134" s="294"/>
      <c r="Y134" s="294"/>
      <c r="Z134" s="294"/>
      <c r="AA134" s="232"/>
      <c r="AB134" s="291"/>
      <c r="AC134" s="291"/>
      <c r="AD134" s="291"/>
      <c r="AE134" s="291"/>
      <c r="AF134" s="291"/>
      <c r="AG134" s="120" t="str">
        <f t="shared" si="0"/>
        <v/>
      </c>
      <c r="AH134" s="120" t="str">
        <f t="shared" si="1"/>
        <v/>
      </c>
      <c r="AI134" s="121"/>
    </row>
    <row r="135" spans="1:35" ht="15" customHeight="1">
      <c r="A135" s="15"/>
      <c r="B135" s="292">
        <v>36</v>
      </c>
      <c r="C135" s="293"/>
      <c r="D135" s="231"/>
      <c r="E135" s="294"/>
      <c r="F135" s="294"/>
      <c r="G135" s="294"/>
      <c r="H135" s="294"/>
      <c r="I135" s="294"/>
      <c r="J135" s="294"/>
      <c r="K135" s="294"/>
      <c r="L135" s="294"/>
      <c r="M135" s="294"/>
      <c r="N135" s="294"/>
      <c r="O135" s="232"/>
      <c r="P135" s="231"/>
      <c r="Q135" s="294"/>
      <c r="R135" s="294"/>
      <c r="S135" s="294"/>
      <c r="T135" s="294"/>
      <c r="U135" s="294"/>
      <c r="V135" s="294"/>
      <c r="W135" s="294"/>
      <c r="X135" s="294"/>
      <c r="Y135" s="294"/>
      <c r="Z135" s="294"/>
      <c r="AA135" s="232"/>
      <c r="AB135" s="291"/>
      <c r="AC135" s="291"/>
      <c r="AD135" s="291"/>
      <c r="AE135" s="291"/>
      <c r="AF135" s="291"/>
      <c r="AG135" s="120" t="str">
        <f t="shared" si="0"/>
        <v/>
      </c>
      <c r="AH135" s="120" t="str">
        <f t="shared" si="1"/>
        <v/>
      </c>
      <c r="AI135" s="121"/>
    </row>
    <row r="136" spans="1:35" ht="15" customHeight="1">
      <c r="A136" s="15"/>
      <c r="B136" s="292">
        <v>37</v>
      </c>
      <c r="C136" s="293"/>
      <c r="D136" s="231"/>
      <c r="E136" s="294"/>
      <c r="F136" s="294"/>
      <c r="G136" s="294"/>
      <c r="H136" s="294"/>
      <c r="I136" s="294"/>
      <c r="J136" s="294"/>
      <c r="K136" s="294"/>
      <c r="L136" s="294"/>
      <c r="M136" s="294"/>
      <c r="N136" s="294"/>
      <c r="O136" s="232"/>
      <c r="P136" s="231"/>
      <c r="Q136" s="294"/>
      <c r="R136" s="294"/>
      <c r="S136" s="294"/>
      <c r="T136" s="294"/>
      <c r="U136" s="294"/>
      <c r="V136" s="294"/>
      <c r="W136" s="294"/>
      <c r="X136" s="294"/>
      <c r="Y136" s="294"/>
      <c r="Z136" s="294"/>
      <c r="AA136" s="232"/>
      <c r="AB136" s="291"/>
      <c r="AC136" s="291"/>
      <c r="AD136" s="291"/>
      <c r="AE136" s="291"/>
      <c r="AF136" s="291"/>
      <c r="AG136" s="120" t="str">
        <f t="shared" si="0"/>
        <v/>
      </c>
      <c r="AH136" s="120" t="str">
        <f t="shared" si="1"/>
        <v/>
      </c>
      <c r="AI136" s="121"/>
    </row>
    <row r="137" spans="1:35" ht="15" customHeight="1">
      <c r="A137" s="15"/>
      <c r="B137" s="292">
        <v>38</v>
      </c>
      <c r="C137" s="293"/>
      <c r="D137" s="231"/>
      <c r="E137" s="294"/>
      <c r="F137" s="294"/>
      <c r="G137" s="294"/>
      <c r="H137" s="294"/>
      <c r="I137" s="294"/>
      <c r="J137" s="294"/>
      <c r="K137" s="294"/>
      <c r="L137" s="294"/>
      <c r="M137" s="294"/>
      <c r="N137" s="294"/>
      <c r="O137" s="232"/>
      <c r="P137" s="231"/>
      <c r="Q137" s="294"/>
      <c r="R137" s="294"/>
      <c r="S137" s="294"/>
      <c r="T137" s="294"/>
      <c r="U137" s="294"/>
      <c r="V137" s="294"/>
      <c r="W137" s="294"/>
      <c r="X137" s="294"/>
      <c r="Y137" s="294"/>
      <c r="Z137" s="294"/>
      <c r="AA137" s="232"/>
      <c r="AB137" s="291"/>
      <c r="AC137" s="291"/>
      <c r="AD137" s="291"/>
      <c r="AE137" s="291"/>
      <c r="AF137" s="291"/>
      <c r="AG137" s="120" t="str">
        <f t="shared" si="0"/>
        <v/>
      </c>
      <c r="AH137" s="120" t="str">
        <f t="shared" si="1"/>
        <v/>
      </c>
      <c r="AI137" s="121"/>
    </row>
    <row r="138" spans="1:35" ht="15" customHeight="1">
      <c r="A138" s="15"/>
      <c r="B138" s="292">
        <v>39</v>
      </c>
      <c r="C138" s="293"/>
      <c r="D138" s="231"/>
      <c r="E138" s="294"/>
      <c r="F138" s="294"/>
      <c r="G138" s="294"/>
      <c r="H138" s="294"/>
      <c r="I138" s="294"/>
      <c r="J138" s="294"/>
      <c r="K138" s="294"/>
      <c r="L138" s="294"/>
      <c r="M138" s="294"/>
      <c r="N138" s="294"/>
      <c r="O138" s="232"/>
      <c r="P138" s="231"/>
      <c r="Q138" s="294"/>
      <c r="R138" s="294"/>
      <c r="S138" s="294"/>
      <c r="T138" s="294"/>
      <c r="U138" s="294"/>
      <c r="V138" s="294"/>
      <c r="W138" s="294"/>
      <c r="X138" s="294"/>
      <c r="Y138" s="294"/>
      <c r="Z138" s="294"/>
      <c r="AA138" s="232"/>
      <c r="AB138" s="291"/>
      <c r="AC138" s="291"/>
      <c r="AD138" s="291"/>
      <c r="AE138" s="291"/>
      <c r="AF138" s="291"/>
      <c r="AG138" s="120" t="str">
        <f t="shared" si="0"/>
        <v/>
      </c>
      <c r="AH138" s="120" t="str">
        <f t="shared" si="1"/>
        <v/>
      </c>
      <c r="AI138" s="121"/>
    </row>
    <row r="139" spans="1:35" ht="15" customHeight="1">
      <c r="A139" s="15"/>
      <c r="B139" s="295">
        <v>40</v>
      </c>
      <c r="C139" s="296"/>
      <c r="D139" s="231"/>
      <c r="E139" s="294"/>
      <c r="F139" s="294"/>
      <c r="G139" s="294"/>
      <c r="H139" s="294"/>
      <c r="I139" s="294"/>
      <c r="J139" s="294"/>
      <c r="K139" s="294"/>
      <c r="L139" s="294"/>
      <c r="M139" s="294"/>
      <c r="N139" s="294"/>
      <c r="O139" s="232"/>
      <c r="P139" s="231"/>
      <c r="Q139" s="294"/>
      <c r="R139" s="294"/>
      <c r="S139" s="294"/>
      <c r="T139" s="294"/>
      <c r="U139" s="294"/>
      <c r="V139" s="294"/>
      <c r="W139" s="294"/>
      <c r="X139" s="294"/>
      <c r="Y139" s="294"/>
      <c r="Z139" s="294"/>
      <c r="AA139" s="232"/>
      <c r="AB139" s="291"/>
      <c r="AC139" s="291"/>
      <c r="AD139" s="291"/>
      <c r="AE139" s="291"/>
      <c r="AF139" s="291"/>
      <c r="AG139" s="120" t="str">
        <f t="shared" si="0"/>
        <v/>
      </c>
      <c r="AH139" s="120" t="str">
        <f t="shared" si="1"/>
        <v/>
      </c>
      <c r="AI139" s="121"/>
    </row>
    <row r="140" spans="1:35" s="147" customFormat="1" ht="15" customHeight="1">
      <c r="A140" s="144"/>
      <c r="B140" s="295"/>
      <c r="C140" s="296"/>
      <c r="D140" s="231"/>
      <c r="E140" s="294"/>
      <c r="F140" s="294"/>
      <c r="G140" s="294"/>
      <c r="H140" s="294"/>
      <c r="I140" s="294"/>
      <c r="J140" s="294"/>
      <c r="K140" s="294"/>
      <c r="L140" s="294"/>
      <c r="M140" s="294"/>
      <c r="N140" s="294"/>
      <c r="O140" s="232"/>
      <c r="P140" s="231"/>
      <c r="Q140" s="294"/>
      <c r="R140" s="294"/>
      <c r="S140" s="294"/>
      <c r="T140" s="294"/>
      <c r="U140" s="294"/>
      <c r="V140" s="294"/>
      <c r="W140" s="294"/>
      <c r="X140" s="294"/>
      <c r="Y140" s="294"/>
      <c r="Z140" s="294"/>
      <c r="AA140" s="232"/>
      <c r="AB140" s="291"/>
      <c r="AC140" s="291"/>
      <c r="AD140" s="291"/>
      <c r="AE140" s="291"/>
      <c r="AF140" s="291"/>
      <c r="AG140" s="145"/>
      <c r="AH140" s="145"/>
      <c r="AI140" s="146"/>
    </row>
    <row r="141" spans="1:35" ht="15" customHeight="1">
      <c r="A141" s="15"/>
      <c r="AI141" s="17"/>
    </row>
    <row r="142" spans="1:35" ht="15" customHeight="1">
      <c r="A142" s="15"/>
      <c r="B142" s="60" t="s">
        <v>192</v>
      </c>
      <c r="AI142" s="17"/>
    </row>
    <row r="143" spans="1:35" ht="15" customHeight="1">
      <c r="A143" s="28"/>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29"/>
    </row>
    <row r="146" spans="7:22" ht="15" customHeight="1">
      <c r="G146" s="61" t="s">
        <v>255</v>
      </c>
      <c r="K146" s="171" t="s">
        <v>102</v>
      </c>
      <c r="L146" s="172"/>
      <c r="M146" s="172"/>
      <c r="N146" s="172"/>
      <c r="O146" s="172"/>
      <c r="P146" s="172"/>
      <c r="Q146" s="172"/>
      <c r="R146" s="172"/>
      <c r="S146" s="172"/>
      <c r="T146" s="172"/>
      <c r="U146" s="172"/>
      <c r="V146" s="173"/>
    </row>
  </sheetData>
  <sheetProtection algorithmName="SHA-512" hashValue="xkHHqXQ498nMjyjKDqqeigkoXpeWhNxVqRZcuXbE/35C4x13Qc3TCT0PFOh/Y+RSLikLUBAmpxdPmNteCLiw8w==" saltValue="S6cyrkY2vgr+UxTTXpDzfQ==" spinCount="100000" sheet="1" objects="1" scenarios="1" formatCells="0" formatRows="0" insertRows="0" deleteRows="0" selectLockedCells="1"/>
  <mergeCells count="211">
    <mergeCell ref="K146:V146"/>
    <mergeCell ref="AB136:AF136"/>
    <mergeCell ref="B137:C137"/>
    <mergeCell ref="B140:C140"/>
    <mergeCell ref="D140:O140"/>
    <mergeCell ref="P140:AA140"/>
    <mergeCell ref="AB140:AF140"/>
    <mergeCell ref="S43:AH43"/>
    <mergeCell ref="S44:AH44"/>
    <mergeCell ref="S45:AH45"/>
    <mergeCell ref="S46:AH46"/>
    <mergeCell ref="B48:L49"/>
    <mergeCell ref="B138:C138"/>
    <mergeCell ref="D138:O138"/>
    <mergeCell ref="P138:AA138"/>
    <mergeCell ref="AB138:AF138"/>
    <mergeCell ref="B139:C139"/>
    <mergeCell ref="D139:O139"/>
    <mergeCell ref="P139:AA139"/>
    <mergeCell ref="AB139:AF139"/>
    <mergeCell ref="B136:C136"/>
    <mergeCell ref="D136:O136"/>
    <mergeCell ref="P136:AA136"/>
    <mergeCell ref="D137:O137"/>
    <mergeCell ref="P137:AA137"/>
    <mergeCell ref="AB137:AF137"/>
    <mergeCell ref="B134:C134"/>
    <mergeCell ref="D134:O134"/>
    <mergeCell ref="P134:AA134"/>
    <mergeCell ref="AB134:AF134"/>
    <mergeCell ref="B135:C135"/>
    <mergeCell ref="D135:O135"/>
    <mergeCell ref="P135:AA135"/>
    <mergeCell ref="AB135:AF135"/>
    <mergeCell ref="B132:C132"/>
    <mergeCell ref="D132:O132"/>
    <mergeCell ref="P132:AA132"/>
    <mergeCell ref="AB132:AF132"/>
    <mergeCell ref="B133:C133"/>
    <mergeCell ref="D133:O133"/>
    <mergeCell ref="P133:AA133"/>
    <mergeCell ref="AB133:AF133"/>
    <mergeCell ref="B130:C130"/>
    <mergeCell ref="D130:O130"/>
    <mergeCell ref="P130:AA130"/>
    <mergeCell ref="AB130:AF130"/>
    <mergeCell ref="B131:C131"/>
    <mergeCell ref="D131:O131"/>
    <mergeCell ref="P131:AA131"/>
    <mergeCell ref="AB131:AF131"/>
    <mergeCell ref="B128:C128"/>
    <mergeCell ref="D128:O128"/>
    <mergeCell ref="P128:AA128"/>
    <mergeCell ref="AB128:AF128"/>
    <mergeCell ref="B129:C129"/>
    <mergeCell ref="D129:O129"/>
    <mergeCell ref="P129:AA129"/>
    <mergeCell ref="AB129:AF129"/>
    <mergeCell ref="B126:C126"/>
    <mergeCell ref="D126:O126"/>
    <mergeCell ref="P126:AA126"/>
    <mergeCell ref="AB126:AF126"/>
    <mergeCell ref="B127:C127"/>
    <mergeCell ref="D127:O127"/>
    <mergeCell ref="P127:AA127"/>
    <mergeCell ref="AB127:AF127"/>
    <mergeCell ref="B124:C124"/>
    <mergeCell ref="D124:O124"/>
    <mergeCell ref="P124:AA124"/>
    <mergeCell ref="AB124:AF124"/>
    <mergeCell ref="B125:C125"/>
    <mergeCell ref="D125:O125"/>
    <mergeCell ref="P125:AA125"/>
    <mergeCell ref="AB125:AF125"/>
    <mergeCell ref="B122:C122"/>
    <mergeCell ref="D122:O122"/>
    <mergeCell ref="P122:AA122"/>
    <mergeCell ref="AB122:AF122"/>
    <mergeCell ref="B123:C123"/>
    <mergeCell ref="D123:O123"/>
    <mergeCell ref="P123:AA123"/>
    <mergeCell ref="AB123:AF123"/>
    <mergeCell ref="B120:C120"/>
    <mergeCell ref="D120:O120"/>
    <mergeCell ref="P120:AA120"/>
    <mergeCell ref="AB120:AF120"/>
    <mergeCell ref="B121:C121"/>
    <mergeCell ref="D121:O121"/>
    <mergeCell ref="P121:AA121"/>
    <mergeCell ref="AB121:AF121"/>
    <mergeCell ref="B118:C118"/>
    <mergeCell ref="D118:O118"/>
    <mergeCell ref="P118:AA118"/>
    <mergeCell ref="AB118:AF118"/>
    <mergeCell ref="B119:C119"/>
    <mergeCell ref="D119:O119"/>
    <mergeCell ref="P119:AA119"/>
    <mergeCell ref="AB119:AF119"/>
    <mergeCell ref="B116:C116"/>
    <mergeCell ref="D116:O116"/>
    <mergeCell ref="P116:AA116"/>
    <mergeCell ref="AB116:AF116"/>
    <mergeCell ref="B117:C117"/>
    <mergeCell ref="D117:O117"/>
    <mergeCell ref="P117:AA117"/>
    <mergeCell ref="AB117:AF117"/>
    <mergeCell ref="B114:C114"/>
    <mergeCell ref="D114:O114"/>
    <mergeCell ref="P114:AA114"/>
    <mergeCell ref="AB114:AF114"/>
    <mergeCell ref="B115:C115"/>
    <mergeCell ref="D115:O115"/>
    <mergeCell ref="P115:AA115"/>
    <mergeCell ref="AB115:AF115"/>
    <mergeCell ref="B112:C112"/>
    <mergeCell ref="D112:O112"/>
    <mergeCell ref="P112:AA112"/>
    <mergeCell ref="AB112:AF112"/>
    <mergeCell ref="B113:C113"/>
    <mergeCell ref="D113:O113"/>
    <mergeCell ref="P113:AA113"/>
    <mergeCell ref="AB113:AF113"/>
    <mergeCell ref="B110:C110"/>
    <mergeCell ref="D110:O110"/>
    <mergeCell ref="P110:AA110"/>
    <mergeCell ref="AB110:AF110"/>
    <mergeCell ref="B111:C111"/>
    <mergeCell ref="D111:O111"/>
    <mergeCell ref="P111:AA111"/>
    <mergeCell ref="AB111:AF111"/>
    <mergeCell ref="B108:C108"/>
    <mergeCell ref="D108:O108"/>
    <mergeCell ref="P108:AA108"/>
    <mergeCell ref="AB108:AF108"/>
    <mergeCell ref="B109:C109"/>
    <mergeCell ref="D109:O109"/>
    <mergeCell ref="P109:AA109"/>
    <mergeCell ref="AB109:AF109"/>
    <mergeCell ref="B106:C106"/>
    <mergeCell ref="D106:O106"/>
    <mergeCell ref="P106:AA106"/>
    <mergeCell ref="AB106:AF106"/>
    <mergeCell ref="B107:C107"/>
    <mergeCell ref="D107:O107"/>
    <mergeCell ref="P107:AA107"/>
    <mergeCell ref="AB107:AF107"/>
    <mergeCell ref="B104:C104"/>
    <mergeCell ref="D104:O104"/>
    <mergeCell ref="P104:AA104"/>
    <mergeCell ref="AB104:AF104"/>
    <mergeCell ref="B105:C105"/>
    <mergeCell ref="D105:O105"/>
    <mergeCell ref="P105:AA105"/>
    <mergeCell ref="AB105:AF105"/>
    <mergeCell ref="B102:C102"/>
    <mergeCell ref="D102:O102"/>
    <mergeCell ref="P102:AA102"/>
    <mergeCell ref="AB102:AF102"/>
    <mergeCell ref="B103:C103"/>
    <mergeCell ref="D103:O103"/>
    <mergeCell ref="P103:AA103"/>
    <mergeCell ref="AB103:AF103"/>
    <mergeCell ref="B100:C100"/>
    <mergeCell ref="D100:O100"/>
    <mergeCell ref="P100:AA100"/>
    <mergeCell ref="AB100:AF100"/>
    <mergeCell ref="B101:C101"/>
    <mergeCell ref="D101:O101"/>
    <mergeCell ref="P101:AA101"/>
    <mergeCell ref="AB101:AF101"/>
    <mergeCell ref="J95:K95"/>
    <mergeCell ref="B97:C98"/>
    <mergeCell ref="D97:O98"/>
    <mergeCell ref="P97:AA98"/>
    <mergeCell ref="AB97:AF98"/>
    <mergeCell ref="B99:C99"/>
    <mergeCell ref="D99:O99"/>
    <mergeCell ref="P99:AA99"/>
    <mergeCell ref="AB99:AF99"/>
    <mergeCell ref="T71:AH71"/>
    <mergeCell ref="A75:AI75"/>
    <mergeCell ref="AB80:AH80"/>
    <mergeCell ref="J94:K94"/>
    <mergeCell ref="AB81:AH82"/>
    <mergeCell ref="AB83:AH84"/>
    <mergeCell ref="B52:X52"/>
    <mergeCell ref="AA52:AH54"/>
    <mergeCell ref="G68:N68"/>
    <mergeCell ref="O68:R68"/>
    <mergeCell ref="T68:AH68"/>
    <mergeCell ref="AB85:AH87"/>
    <mergeCell ref="B53:X54"/>
    <mergeCell ref="I17:L17"/>
    <mergeCell ref="I18:L18"/>
    <mergeCell ref="U19:W19"/>
    <mergeCell ref="F20:W20"/>
    <mergeCell ref="U24:W24"/>
    <mergeCell ref="E25:W25"/>
    <mergeCell ref="O48:X48"/>
    <mergeCell ref="AA48:AH48"/>
    <mergeCell ref="O49:Q50"/>
    <mergeCell ref="R49:S50"/>
    <mergeCell ref="T49:V50"/>
    <mergeCell ref="W49:X50"/>
    <mergeCell ref="AA49:AD50"/>
    <mergeCell ref="AE49:AH50"/>
    <mergeCell ref="E26:W26"/>
    <mergeCell ref="B32:AH38"/>
    <mergeCell ref="V41:X41"/>
    <mergeCell ref="F22:U23"/>
    <mergeCell ref="W21:AI23"/>
  </mergeCells>
  <dataValidations count="1">
    <dataValidation type="list" allowBlank="1" showInputMessage="1" showErrorMessage="1" sqref="B59 F21 L21 B61:B62 B64" xr:uid="{A585581A-C78E-4F3A-B8E9-D03209F23728}">
      <formula1>$AQ$1</formula1>
    </dataValidation>
  </dataValidations>
  <hyperlinks>
    <hyperlink ref="K146" location="'Übersicht und Anleitung'!A1" display="Zurück zu Seite 1: &quot;Übersicht und Anleitung&quot;" xr:uid="{E12CEA42-990E-42FD-A456-7E7B0D827DFB}"/>
  </hyperlinks>
  <pageMargins left="0.70866141732283472" right="0.70866141732283472" top="0.78740157480314965" bottom="0.78740157480314965" header="0.31496062992125984" footer="0.31496062992125984"/>
  <pageSetup paperSize="9" scale="70" fitToHeight="2" orientation="portrait" r:id="rId1"/>
  <rowBreaks count="1" manualBreakCount="1">
    <brk id="73" max="3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BA8D1-571D-47B5-A3FC-1C32E4399548}">
  <dimension ref="A1:AR103"/>
  <sheetViews>
    <sheetView zoomScaleNormal="100" zoomScaleSheetLayoutView="70" workbookViewId="0">
      <selection activeCell="I17" sqref="I17:L17"/>
    </sheetView>
  </sheetViews>
  <sheetFormatPr baseColWidth="10" defaultColWidth="3.42578125" defaultRowHeight="15" customHeight="1"/>
  <cols>
    <col min="22" max="22" width="5.42578125" customWidth="1"/>
    <col min="43" max="43" width="3.42578125" customWidth="1"/>
  </cols>
  <sheetData>
    <row r="1" spans="1:41" ht="15" customHeight="1">
      <c r="A1" s="11"/>
      <c r="B1" s="12" t="str">
        <f>CONCATENATE(B5," - ",B7," - ",B9,)</f>
        <v>DLRG-Jugend Bezirk Rems-Murr e.V. - An der Talaue 10 - 71334 Waiblingen</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c r="AO1" s="44" t="s">
        <v>25</v>
      </c>
    </row>
    <row r="2" spans="1:41" ht="7.9" customHeight="1">
      <c r="A2" s="15"/>
      <c r="B2" s="16"/>
      <c r="AI2" s="17"/>
    </row>
    <row r="3" spans="1:41" ht="15" customHeight="1">
      <c r="A3" s="15"/>
      <c r="B3" s="18" t="s">
        <v>21</v>
      </c>
      <c r="AI3" s="17"/>
    </row>
    <row r="4" spans="1:41" ht="7.5" customHeight="1">
      <c r="A4" s="15"/>
      <c r="B4" s="16"/>
      <c r="AI4" s="17"/>
    </row>
    <row r="5" spans="1:41" ht="15" customHeight="1">
      <c r="A5" s="15"/>
      <c r="B5" s="18" t="s">
        <v>5</v>
      </c>
      <c r="AI5" s="17"/>
    </row>
    <row r="6" spans="1:41" ht="15" customHeight="1">
      <c r="A6" s="15"/>
      <c r="B6" s="18" t="s">
        <v>175</v>
      </c>
      <c r="AI6" s="17"/>
    </row>
    <row r="7" spans="1:41" ht="15" customHeight="1">
      <c r="A7" s="15"/>
      <c r="B7" s="18" t="s">
        <v>95</v>
      </c>
      <c r="AI7" s="17"/>
    </row>
    <row r="8" spans="1:41" ht="7.5" customHeight="1">
      <c r="A8" s="15"/>
      <c r="B8" s="18"/>
      <c r="AI8" s="17"/>
    </row>
    <row r="9" spans="1:41" ht="15" customHeight="1">
      <c r="A9" s="15"/>
      <c r="B9" s="18" t="s">
        <v>94</v>
      </c>
      <c r="AI9" s="17"/>
    </row>
    <row r="10" spans="1:41" ht="7.5" customHeight="1">
      <c r="A10" s="15"/>
      <c r="AI10" s="17"/>
    </row>
    <row r="11" spans="1:41">
      <c r="A11" s="15"/>
      <c r="B11" s="18" t="s">
        <v>55</v>
      </c>
      <c r="AA11" t="s">
        <v>6</v>
      </c>
      <c r="AI11" s="17"/>
    </row>
    <row r="12" spans="1:41" ht="15" customHeight="1">
      <c r="A12" s="15"/>
      <c r="AA12" t="s">
        <v>7</v>
      </c>
      <c r="AI12" s="17"/>
    </row>
    <row r="13" spans="1:41" ht="15.75">
      <c r="A13" s="15"/>
      <c r="B13" s="68" t="s">
        <v>104</v>
      </c>
      <c r="C13" s="69"/>
      <c r="D13" s="69"/>
      <c r="E13" s="69"/>
      <c r="F13" s="69"/>
      <c r="G13" s="69"/>
      <c r="H13" s="69"/>
      <c r="I13" s="69"/>
      <c r="J13" s="69"/>
      <c r="K13" s="69"/>
      <c r="L13" s="69"/>
      <c r="M13" s="69"/>
      <c r="N13" s="69"/>
      <c r="AA13" s="19" t="s">
        <v>8</v>
      </c>
      <c r="AI13" s="17"/>
    </row>
    <row r="14" spans="1:41" ht="21">
      <c r="A14" s="15"/>
      <c r="B14" s="70" t="s">
        <v>163</v>
      </c>
      <c r="C14" s="69"/>
      <c r="D14" s="69"/>
      <c r="E14" s="69"/>
      <c r="F14" s="69"/>
      <c r="G14" s="69"/>
      <c r="H14" s="69"/>
      <c r="I14" s="69"/>
      <c r="J14" s="69"/>
      <c r="K14" s="69"/>
      <c r="L14" s="69"/>
      <c r="M14" s="69"/>
      <c r="N14" s="69"/>
      <c r="AA14" t="s">
        <v>9</v>
      </c>
      <c r="AI14" s="17"/>
    </row>
    <row r="15" spans="1:41" ht="15" customHeight="1">
      <c r="A15" s="15"/>
      <c r="T15" s="10"/>
      <c r="AA15" t="s">
        <v>10</v>
      </c>
      <c r="AI15" s="17"/>
    </row>
    <row r="16" spans="1:41" ht="15" customHeight="1">
      <c r="A16" s="15"/>
      <c r="I16" s="161" t="s">
        <v>37</v>
      </c>
      <c r="J16" s="162"/>
      <c r="K16" s="162"/>
      <c r="L16" s="163"/>
      <c r="T16" s="10"/>
      <c r="AA16" s="21" t="s">
        <v>96</v>
      </c>
      <c r="AI16" s="17"/>
    </row>
    <row r="17" spans="1:35" ht="15" customHeight="1">
      <c r="A17" s="15"/>
      <c r="B17" s="20" t="s">
        <v>136</v>
      </c>
      <c r="I17" s="192"/>
      <c r="J17" s="193"/>
      <c r="K17" s="193"/>
      <c r="L17" s="194"/>
      <c r="T17" s="10"/>
      <c r="AI17" s="17"/>
    </row>
    <row r="18" spans="1:35" ht="15" customHeight="1">
      <c r="A18" s="15"/>
      <c r="T18" s="10"/>
      <c r="U18" s="161" t="s">
        <v>37</v>
      </c>
      <c r="V18" s="162"/>
      <c r="W18" s="163"/>
      <c r="AI18" s="17"/>
    </row>
    <row r="19" spans="1:35" ht="15" customHeight="1">
      <c r="A19" s="15"/>
      <c r="B19" s="20" t="s">
        <v>11</v>
      </c>
      <c r="D19" s="10"/>
      <c r="E19" s="10"/>
      <c r="F19" s="174" t="s">
        <v>150</v>
      </c>
      <c r="G19" s="175"/>
      <c r="H19" s="175"/>
      <c r="I19" s="175"/>
      <c r="J19" s="175"/>
      <c r="K19" s="175"/>
      <c r="L19" s="175"/>
      <c r="M19" s="175"/>
      <c r="N19" s="175"/>
      <c r="O19" s="175"/>
      <c r="P19" s="175"/>
      <c r="Q19" s="175"/>
      <c r="R19" s="175"/>
      <c r="S19" s="175"/>
      <c r="T19" s="175"/>
      <c r="U19" s="175"/>
      <c r="V19" s="175"/>
      <c r="W19" s="176"/>
      <c r="AI19" s="17"/>
    </row>
    <row r="20" spans="1:35" ht="15" customHeight="1">
      <c r="A20" s="15"/>
      <c r="F20" s="139"/>
      <c r="G20" s="10" t="s">
        <v>12</v>
      </c>
      <c r="L20" s="139"/>
      <c r="M20" s="10" t="s">
        <v>13</v>
      </c>
      <c r="Q20" s="48" t="str">
        <f>IF(L20="x","Zuschuss darf nur von der Jugend beantragt werden!","")</f>
        <v/>
      </c>
      <c r="R20" s="40"/>
      <c r="S20" s="40"/>
      <c r="T20" s="40"/>
      <c r="U20" s="40"/>
      <c r="V20" s="40"/>
      <c r="W20" s="40"/>
      <c r="AI20" s="17"/>
    </row>
    <row r="21" spans="1:35" ht="15" customHeight="1">
      <c r="A21" s="15"/>
      <c r="F21" s="40" t="str">
        <f>IF(AND(F20="x",L20="x"),"Achtung nur 1 Kreuz setzen! Entweder Jugendgruppe oder Ortsgruppe","")</f>
        <v/>
      </c>
      <c r="AI21" s="17"/>
    </row>
    <row r="22" spans="1:35" ht="15" customHeight="1">
      <c r="A22" s="15"/>
      <c r="AI22" s="17"/>
    </row>
    <row r="23" spans="1:35" ht="15" customHeight="1">
      <c r="A23" s="15"/>
      <c r="B23" s="20" t="s">
        <v>151</v>
      </c>
      <c r="U23" s="161" t="s">
        <v>37</v>
      </c>
      <c r="V23" s="162"/>
      <c r="W23" s="163"/>
      <c r="AI23" s="17"/>
    </row>
    <row r="24" spans="1:35" ht="15" customHeight="1">
      <c r="A24" s="15"/>
      <c r="B24" s="18" t="s">
        <v>22</v>
      </c>
      <c r="E24" s="174" t="s">
        <v>152</v>
      </c>
      <c r="F24" s="175"/>
      <c r="G24" s="175"/>
      <c r="H24" s="175"/>
      <c r="I24" s="175"/>
      <c r="J24" s="175"/>
      <c r="K24" s="175"/>
      <c r="L24" s="175"/>
      <c r="M24" s="175"/>
      <c r="N24" s="175"/>
      <c r="O24" s="175"/>
      <c r="P24" s="175"/>
      <c r="Q24" s="175"/>
      <c r="R24" s="175"/>
      <c r="S24" s="175"/>
      <c r="T24" s="175"/>
      <c r="U24" s="175"/>
      <c r="V24" s="175"/>
      <c r="W24" s="176"/>
      <c r="AI24" s="17"/>
    </row>
    <row r="25" spans="1:35" ht="15" customHeight="1">
      <c r="A25" s="15"/>
      <c r="B25" s="18" t="s">
        <v>23</v>
      </c>
      <c r="E25" s="202" t="s">
        <v>269</v>
      </c>
      <c r="F25" s="203"/>
      <c r="G25" s="203"/>
      <c r="H25" s="203"/>
      <c r="I25" s="203"/>
      <c r="J25" s="203"/>
      <c r="K25" s="203"/>
      <c r="L25" s="203"/>
      <c r="M25" s="203"/>
      <c r="N25" s="203"/>
      <c r="O25" s="203"/>
      <c r="P25" s="203"/>
      <c r="Q25" s="203"/>
      <c r="R25" s="203"/>
      <c r="S25" s="203"/>
      <c r="T25" s="203"/>
      <c r="U25" s="203"/>
      <c r="V25" s="203"/>
      <c r="W25" s="204"/>
      <c r="AI25" s="17"/>
    </row>
    <row r="26" spans="1:35" ht="15" customHeight="1">
      <c r="A26" s="28"/>
      <c r="B26" s="9"/>
      <c r="C26" s="32"/>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29"/>
    </row>
    <row r="27" spans="1:35" ht="15" customHeight="1">
      <c r="A27" s="1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4"/>
    </row>
    <row r="28" spans="1:35" ht="15" customHeight="1">
      <c r="A28" s="15"/>
      <c r="B28" s="27" t="s">
        <v>109</v>
      </c>
      <c r="AI28" s="17"/>
    </row>
    <row r="29" spans="1:35" ht="7.5" customHeight="1">
      <c r="A29" s="15"/>
      <c r="AI29" s="17"/>
    </row>
    <row r="30" spans="1:35" ht="15" customHeight="1">
      <c r="A30" s="15"/>
      <c r="B30" s="65" t="s">
        <v>159</v>
      </c>
      <c r="AI30" s="17"/>
    </row>
    <row r="31" spans="1:35" ht="15" customHeight="1">
      <c r="A31" s="15"/>
      <c r="B31" s="212" t="s">
        <v>162</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17"/>
    </row>
    <row r="32" spans="1:35" ht="15" customHeight="1">
      <c r="A32" s="15"/>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17"/>
    </row>
    <row r="33" spans="1:35" ht="15" customHeight="1">
      <c r="A33" s="15"/>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17"/>
    </row>
    <row r="34" spans="1:35" ht="15" customHeight="1">
      <c r="A34" s="15"/>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17"/>
    </row>
    <row r="35" spans="1:35" ht="15" customHeight="1">
      <c r="A35" s="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17"/>
    </row>
    <row r="36" spans="1:35" ht="15" customHeight="1">
      <c r="A36" s="15"/>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17"/>
    </row>
    <row r="37" spans="1:35" ht="15" customHeight="1">
      <c r="A37" s="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17"/>
    </row>
    <row r="38" spans="1:35" ht="15" customHeight="1">
      <c r="A38" s="15"/>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17"/>
    </row>
    <row r="39" spans="1:35" ht="15" customHeight="1">
      <c r="A39" s="15"/>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17"/>
    </row>
    <row r="40" spans="1:35" ht="15" customHeight="1">
      <c r="A40" s="15"/>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17"/>
    </row>
    <row r="41" spans="1:35" ht="15" customHeight="1">
      <c r="A41" s="15"/>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17"/>
    </row>
    <row r="42" spans="1:35" ht="15" customHeight="1">
      <c r="A42" s="2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29"/>
    </row>
    <row r="43" spans="1:35" ht="15" customHeight="1">
      <c r="A43" s="1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4"/>
    </row>
    <row r="44" spans="1:35" ht="15" customHeight="1">
      <c r="A44" s="15"/>
      <c r="B44" s="27" t="s">
        <v>24</v>
      </c>
      <c r="U44" s="161" t="s">
        <v>37</v>
      </c>
      <c r="V44" s="162"/>
      <c r="W44" s="163"/>
      <c r="AI44" s="17"/>
    </row>
    <row r="45" spans="1:35" ht="7.5" customHeight="1">
      <c r="A45" s="15"/>
      <c r="D45" s="18"/>
      <c r="AI45" s="17"/>
    </row>
    <row r="46" spans="1:35" ht="15" customHeight="1">
      <c r="A46" s="15"/>
      <c r="B46" s="18" t="s">
        <v>212</v>
      </c>
      <c r="D46" s="18"/>
      <c r="H46" s="7"/>
      <c r="Q46" s="174"/>
      <c r="R46" s="175"/>
      <c r="S46" s="175"/>
      <c r="T46" s="175"/>
      <c r="U46" s="175"/>
      <c r="V46" s="175"/>
      <c r="W46" s="175"/>
      <c r="X46" s="175"/>
      <c r="Y46" s="175"/>
      <c r="Z46" s="175"/>
      <c r="AA46" s="175"/>
      <c r="AB46" s="175"/>
      <c r="AC46" s="175"/>
      <c r="AD46" s="175"/>
      <c r="AE46" s="175"/>
      <c r="AF46" s="175"/>
      <c r="AG46" s="175"/>
      <c r="AH46" s="176"/>
      <c r="AI46" s="17"/>
    </row>
    <row r="47" spans="1:35" ht="15" customHeight="1">
      <c r="A47" s="15"/>
      <c r="B47" s="18" t="s">
        <v>214</v>
      </c>
      <c r="D47" s="18"/>
      <c r="H47" s="7"/>
      <c r="Q47" s="195"/>
      <c r="R47" s="175"/>
      <c r="S47" s="175"/>
      <c r="T47" s="175"/>
      <c r="U47" s="175"/>
      <c r="V47" s="175"/>
      <c r="W47" s="175"/>
      <c r="X47" s="175"/>
      <c r="Y47" s="175"/>
      <c r="Z47" s="175"/>
      <c r="AA47" s="175"/>
      <c r="AB47" s="175"/>
      <c r="AC47" s="175"/>
      <c r="AD47" s="175"/>
      <c r="AE47" s="175"/>
      <c r="AF47" s="175"/>
      <c r="AG47" s="175"/>
      <c r="AH47" s="176"/>
      <c r="AI47" s="17"/>
    </row>
    <row r="48" spans="1:35" ht="15" customHeight="1">
      <c r="A48" s="15"/>
      <c r="B48" s="18" t="s">
        <v>215</v>
      </c>
      <c r="Q48" s="174"/>
      <c r="R48" s="175"/>
      <c r="S48" s="175"/>
      <c r="T48" s="175"/>
      <c r="U48" s="175"/>
      <c r="V48" s="175"/>
      <c r="W48" s="175"/>
      <c r="X48" s="175"/>
      <c r="Y48" s="175"/>
      <c r="Z48" s="175"/>
      <c r="AA48" s="175"/>
      <c r="AB48" s="175"/>
      <c r="AC48" s="175"/>
      <c r="AD48" s="175"/>
      <c r="AE48" s="175"/>
      <c r="AF48" s="175"/>
      <c r="AG48" s="175"/>
      <c r="AH48" s="176"/>
      <c r="AI48" s="17"/>
    </row>
    <row r="49" spans="1:40" ht="15" customHeight="1">
      <c r="A49" s="15"/>
      <c r="B49" s="18" t="s">
        <v>216</v>
      </c>
      <c r="Q49" s="282"/>
      <c r="R49" s="283"/>
      <c r="S49" s="283"/>
      <c r="T49" s="283"/>
      <c r="U49" s="283"/>
      <c r="V49" s="283"/>
      <c r="W49" s="283"/>
      <c r="X49" s="283"/>
      <c r="Y49" s="283"/>
      <c r="Z49" s="283"/>
      <c r="AA49" s="283"/>
      <c r="AB49" s="283"/>
      <c r="AC49" s="283"/>
      <c r="AD49" s="283"/>
      <c r="AE49" s="283"/>
      <c r="AF49" s="283"/>
      <c r="AG49" s="283"/>
      <c r="AH49" s="284"/>
      <c r="AI49" s="17"/>
    </row>
    <row r="50" spans="1:40" ht="15" customHeight="1">
      <c r="A50" s="15"/>
      <c r="B50" s="18"/>
      <c r="Q50" s="106"/>
      <c r="R50" s="106"/>
      <c r="S50" s="106"/>
      <c r="T50" s="106"/>
      <c r="U50" s="106"/>
      <c r="V50" s="106"/>
      <c r="W50" s="106"/>
      <c r="X50" s="106"/>
      <c r="Y50" s="106"/>
      <c r="Z50" s="106"/>
      <c r="AA50" s="106"/>
      <c r="AB50" s="106"/>
      <c r="AC50" s="106"/>
      <c r="AD50" s="106"/>
      <c r="AE50" s="106"/>
      <c r="AF50" s="106"/>
      <c r="AG50" s="106"/>
      <c r="AH50" s="106"/>
      <c r="AI50" s="17"/>
    </row>
    <row r="51" spans="1:40" ht="15" customHeight="1">
      <c r="A51" s="15"/>
      <c r="B51" s="18" t="s">
        <v>213</v>
      </c>
      <c r="AI51" s="17"/>
    </row>
    <row r="52" spans="1:40" ht="15" customHeight="1">
      <c r="A52" s="15"/>
      <c r="B52" s="357"/>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9"/>
      <c r="AI52" s="17"/>
    </row>
    <row r="53" spans="1:40" ht="15" customHeight="1">
      <c r="A53" s="15"/>
      <c r="B53" s="360"/>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2"/>
      <c r="AI53" s="17"/>
    </row>
    <row r="54" spans="1:40" ht="15" customHeight="1">
      <c r="A54" s="15"/>
      <c r="B54" s="360"/>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2"/>
      <c r="AI54" s="17"/>
    </row>
    <row r="55" spans="1:40" ht="15" customHeight="1">
      <c r="A55" s="15"/>
      <c r="B55" s="360"/>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2"/>
      <c r="AI55" s="17"/>
    </row>
    <row r="56" spans="1:40" ht="15" customHeight="1">
      <c r="A56" s="15"/>
      <c r="B56" s="360"/>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2"/>
      <c r="AI56" s="17"/>
    </row>
    <row r="57" spans="1:40" ht="15" customHeight="1">
      <c r="A57" s="15"/>
      <c r="B57" s="360"/>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2"/>
      <c r="AI57" s="17"/>
    </row>
    <row r="58" spans="1:40" ht="15" customHeight="1">
      <c r="A58" s="15"/>
      <c r="B58" s="360"/>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2"/>
      <c r="AI58" s="17"/>
    </row>
    <row r="59" spans="1:40" ht="15" customHeight="1">
      <c r="A59" s="15"/>
      <c r="B59" s="360"/>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2"/>
      <c r="AI59" s="17"/>
    </row>
    <row r="60" spans="1:40" ht="15" customHeight="1">
      <c r="A60" s="15"/>
      <c r="B60" s="363"/>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5"/>
      <c r="AI60" s="17"/>
    </row>
    <row r="61" spans="1:40" ht="15" customHeight="1">
      <c r="A61" s="15"/>
      <c r="B61" s="18"/>
      <c r="AI61" s="17"/>
    </row>
    <row r="62" spans="1:40" ht="15" customHeight="1">
      <c r="A62" s="15"/>
      <c r="B62" s="286" t="s">
        <v>112</v>
      </c>
      <c r="C62" s="287"/>
      <c r="D62" s="287"/>
      <c r="E62" s="287"/>
      <c r="F62" s="287"/>
      <c r="G62" s="287"/>
      <c r="H62" s="287"/>
      <c r="I62" s="287"/>
      <c r="J62" s="287"/>
      <c r="K62" s="287"/>
      <c r="L62" s="287"/>
      <c r="M62" s="287"/>
      <c r="N62" s="287"/>
      <c r="O62" s="287"/>
      <c r="P62" s="287"/>
      <c r="Q62" s="288"/>
      <c r="S62" s="276" t="str">
        <f>IF((Q47-I17)&lt;-42,"Zuschuss wurde später als 6 Wochen nach Veranstaltungsende eingereicht und kann daher nur durch Mehrheitsbeschluss durch den Bezirksjugendvorstand ausbezahlt werden!","")</f>
        <v/>
      </c>
      <c r="T62" s="277"/>
      <c r="U62" s="277"/>
      <c r="V62" s="277"/>
      <c r="W62" s="277"/>
      <c r="X62" s="277"/>
      <c r="Y62" s="277"/>
      <c r="Z62" s="278"/>
      <c r="AB62" s="161" t="s">
        <v>37</v>
      </c>
      <c r="AC62" s="162"/>
      <c r="AD62" s="162"/>
      <c r="AE62" s="162"/>
      <c r="AF62" s="162"/>
      <c r="AG62" s="162"/>
      <c r="AH62" s="163"/>
      <c r="AI62" s="17"/>
      <c r="AN62" s="10"/>
    </row>
    <row r="63" spans="1:40" ht="15" customHeight="1">
      <c r="A63" s="15"/>
      <c r="B63" s="271" t="str">
        <f>IF(AND(Q46&lt;&gt;0,Q47&lt;&gt;0,Q48&lt;&gt;0,Q49&gt;0,OR(L20="x",F20="x"),Q20&lt;&gt;"Zuschuss darf nur von der Jugend beantragt werden!",I17-Q47&lt;=42),"Bedingungen sind erfüllt, Antrag kann eingereicht werden!",IF(AND(Q46&lt;&gt;0,Q47&lt;&gt;0,Q48&lt;&gt;0,Q49&gt;0,OR(L20="x",F20="x"),Q20&lt;&gt;"Zuschuss darf nur von der Jugend beantragt werden!",I17-Q47&gt;42),"Bedingungen sind teilweise erfüllt (6-Wochen-Frist abgelaufen), Antrag kann trotzdem eingereicht werden!","Bedingungen sind nicht erfüllt, Zuschuss kann nicht beantragt werden!"))</f>
        <v>Bedingungen sind nicht erfüllt, Zuschuss kann nicht beantragt werden!</v>
      </c>
      <c r="C63" s="272"/>
      <c r="D63" s="272"/>
      <c r="E63" s="272"/>
      <c r="F63" s="272"/>
      <c r="G63" s="272"/>
      <c r="H63" s="272"/>
      <c r="I63" s="272"/>
      <c r="J63" s="272"/>
      <c r="K63" s="272"/>
      <c r="L63" s="272"/>
      <c r="M63" s="272"/>
      <c r="N63" s="272"/>
      <c r="O63" s="272"/>
      <c r="P63" s="272"/>
      <c r="Q63" s="273"/>
      <c r="S63" s="366"/>
      <c r="T63" s="367"/>
      <c r="U63" s="367"/>
      <c r="V63" s="367"/>
      <c r="W63" s="367"/>
      <c r="X63" s="367"/>
      <c r="Y63" s="367"/>
      <c r="Z63" s="368"/>
      <c r="AB63" s="222" t="s">
        <v>47</v>
      </c>
      <c r="AC63" s="223"/>
      <c r="AD63" s="223"/>
      <c r="AE63" s="224"/>
      <c r="AF63" s="262">
        <f>IF(Q49&lt;50,Q49,50)</f>
        <v>0</v>
      </c>
      <c r="AG63" s="263"/>
      <c r="AH63" s="264"/>
      <c r="AI63" s="17"/>
      <c r="AN63" s="10"/>
    </row>
    <row r="64" spans="1:40" ht="15" customHeight="1">
      <c r="A64" s="15"/>
      <c r="B64" s="168"/>
      <c r="C64" s="169"/>
      <c r="D64" s="169"/>
      <c r="E64" s="169"/>
      <c r="F64" s="169"/>
      <c r="G64" s="169"/>
      <c r="H64" s="169"/>
      <c r="I64" s="169"/>
      <c r="J64" s="169"/>
      <c r="K64" s="169"/>
      <c r="L64" s="169"/>
      <c r="M64" s="169"/>
      <c r="N64" s="169"/>
      <c r="O64" s="169"/>
      <c r="P64" s="169"/>
      <c r="Q64" s="170"/>
      <c r="S64" s="279"/>
      <c r="T64" s="280"/>
      <c r="U64" s="280"/>
      <c r="V64" s="280"/>
      <c r="W64" s="280"/>
      <c r="X64" s="280"/>
      <c r="Y64" s="280"/>
      <c r="Z64" s="281"/>
      <c r="AB64" s="225"/>
      <c r="AC64" s="226"/>
      <c r="AD64" s="226"/>
      <c r="AE64" s="227"/>
      <c r="AF64" s="265"/>
      <c r="AG64" s="266"/>
      <c r="AH64" s="267"/>
      <c r="AI64" s="17"/>
      <c r="AN64" s="10"/>
    </row>
    <row r="65" spans="1:35" ht="15" customHeight="1">
      <c r="A65" s="15"/>
      <c r="AI65" s="17"/>
    </row>
    <row r="66" spans="1:35" ht="15" customHeight="1">
      <c r="A66" s="2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29"/>
    </row>
    <row r="67" spans="1:35" ht="15" customHeight="1">
      <c r="A67" s="11"/>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4"/>
    </row>
    <row r="68" spans="1:35" ht="15" customHeight="1">
      <c r="A68" s="15"/>
      <c r="B68" s="27" t="s">
        <v>116</v>
      </c>
      <c r="F68" s="10"/>
      <c r="G68" s="10"/>
      <c r="H68" s="10"/>
      <c r="I68" s="10"/>
      <c r="AI68" s="17"/>
    </row>
    <row r="69" spans="1:35" ht="7.5" customHeight="1">
      <c r="A69" s="15"/>
      <c r="B69" s="18"/>
      <c r="AI69" s="17"/>
    </row>
    <row r="70" spans="1:35" ht="15" customHeight="1">
      <c r="A70" s="15"/>
      <c r="B70" s="139"/>
      <c r="C70" s="18" t="s">
        <v>43</v>
      </c>
      <c r="AI70" s="17"/>
    </row>
    <row r="71" spans="1:35" ht="15" customHeight="1">
      <c r="A71" s="15"/>
      <c r="B71" s="30"/>
      <c r="C71" s="18" t="s">
        <v>56</v>
      </c>
      <c r="AI71" s="17"/>
    </row>
    <row r="72" spans="1:35" ht="15" customHeight="1">
      <c r="A72" s="15"/>
      <c r="B72" s="139"/>
      <c r="C72" s="18" t="s">
        <v>270</v>
      </c>
      <c r="AI72" s="17"/>
    </row>
    <row r="73" spans="1:35" ht="15" customHeight="1">
      <c r="A73" s="15"/>
      <c r="C73" s="18" t="s">
        <v>271</v>
      </c>
      <c r="AI73" s="17"/>
    </row>
    <row r="74" spans="1:35" ht="15" customHeight="1">
      <c r="A74" s="15"/>
      <c r="B74" s="139"/>
      <c r="C74" s="18" t="s">
        <v>217</v>
      </c>
      <c r="AI74" s="17"/>
    </row>
    <row r="75" spans="1:35" ht="15" customHeight="1">
      <c r="A75" s="15"/>
      <c r="B75" s="97" t="str">
        <f>IF(OR(B70&lt;&gt;"x",B72&lt;&gt;"x",B74&lt;&gt;"x"),"↑","")</f>
        <v>↑</v>
      </c>
      <c r="C75" s="60" t="str">
        <f>IF(B75="","","Hinweis: bitte noch alles ankreuzen!!")</f>
        <v>Hinweis: bitte noch alles ankreuzen!!</v>
      </c>
      <c r="AI75" s="17"/>
    </row>
    <row r="76" spans="1:35" ht="15" customHeight="1">
      <c r="A76" s="15"/>
      <c r="B76" s="60"/>
      <c r="AI76" s="17"/>
    </row>
    <row r="77" spans="1:35" ht="15" customHeight="1">
      <c r="A77" s="15"/>
      <c r="T77" s="18" t="s">
        <v>148</v>
      </c>
      <c r="AI77" s="17"/>
    </row>
    <row r="78" spans="1:35" ht="15" customHeight="1">
      <c r="A78" s="15"/>
      <c r="C78" s="18" t="s">
        <v>19</v>
      </c>
      <c r="D78" s="18"/>
      <c r="G78" s="174" t="s">
        <v>194</v>
      </c>
      <c r="H78" s="175"/>
      <c r="I78" s="175"/>
      <c r="J78" s="175"/>
      <c r="K78" s="175"/>
      <c r="L78" s="175"/>
      <c r="M78" s="175"/>
      <c r="N78" s="176"/>
      <c r="O78" s="185" t="s">
        <v>99</v>
      </c>
      <c r="P78" s="186"/>
      <c r="Q78" s="186"/>
      <c r="R78" s="187"/>
      <c r="T78" s="174" t="s">
        <v>153</v>
      </c>
      <c r="U78" s="175"/>
      <c r="V78" s="175"/>
      <c r="W78" s="175"/>
      <c r="X78" s="175"/>
      <c r="Y78" s="175"/>
      <c r="Z78" s="175"/>
      <c r="AA78" s="175"/>
      <c r="AB78" s="175"/>
      <c r="AC78" s="175"/>
      <c r="AD78" s="175"/>
      <c r="AE78" s="175"/>
      <c r="AF78" s="175"/>
      <c r="AG78" s="175"/>
      <c r="AH78" s="176"/>
      <c r="AI78" s="17"/>
    </row>
    <row r="79" spans="1:35" ht="15" customHeight="1">
      <c r="A79" s="15"/>
      <c r="AI79" s="17"/>
    </row>
    <row r="80" spans="1:35" ht="15" customHeight="1">
      <c r="A80" s="15"/>
      <c r="T80" s="18" t="s">
        <v>88</v>
      </c>
      <c r="AI80" s="17"/>
    </row>
    <row r="81" spans="1:44" ht="15" customHeight="1">
      <c r="A81" s="15"/>
      <c r="C81" s="18" t="s">
        <v>20</v>
      </c>
      <c r="D81" s="18"/>
      <c r="G81" s="9"/>
      <c r="H81" s="9"/>
      <c r="I81" s="9"/>
      <c r="J81" s="9"/>
      <c r="K81" s="9"/>
      <c r="L81" s="9"/>
      <c r="M81" s="9"/>
      <c r="N81" s="9"/>
      <c r="O81" s="9"/>
      <c r="P81" s="9"/>
      <c r="Q81" s="9"/>
      <c r="R81" s="9"/>
      <c r="T81" s="174" t="s">
        <v>174</v>
      </c>
      <c r="U81" s="175"/>
      <c r="V81" s="175"/>
      <c r="W81" s="175"/>
      <c r="X81" s="175"/>
      <c r="Y81" s="175"/>
      <c r="Z81" s="175"/>
      <c r="AA81" s="175"/>
      <c r="AB81" s="175"/>
      <c r="AC81" s="175"/>
      <c r="AD81" s="175"/>
      <c r="AE81" s="175"/>
      <c r="AF81" s="175"/>
      <c r="AG81" s="175"/>
      <c r="AH81" s="176"/>
      <c r="AI81" s="17"/>
    </row>
    <row r="82" spans="1:44" ht="15" customHeight="1">
      <c r="A82" s="15"/>
      <c r="G82" s="10" t="s">
        <v>114</v>
      </c>
      <c r="AI82" s="17"/>
    </row>
    <row r="83" spans="1:44" ht="15" customHeight="1">
      <c r="A83" s="15"/>
      <c r="G83" s="10"/>
      <c r="AI83" s="17"/>
      <c r="AR83" s="10"/>
    </row>
    <row r="84" spans="1:44" ht="15" customHeight="1">
      <c r="A84" s="15"/>
      <c r="C84" s="10" t="s">
        <v>156</v>
      </c>
      <c r="G84" s="10"/>
      <c r="I84" s="356" t="s">
        <v>101</v>
      </c>
      <c r="J84" s="356"/>
      <c r="K84" s="356"/>
      <c r="L84" s="356"/>
      <c r="M84" s="356"/>
      <c r="N84" s="356"/>
      <c r="AI84" s="17"/>
    </row>
    <row r="85" spans="1:44" ht="15" customHeight="1">
      <c r="A85" s="15"/>
      <c r="AI85" s="17"/>
    </row>
    <row r="86" spans="1:44" ht="15" customHeight="1">
      <c r="A86" s="33"/>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4"/>
    </row>
    <row r="87" spans="1:44" ht="15" customHeight="1">
      <c r="A87" s="181" t="s">
        <v>46</v>
      </c>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3"/>
    </row>
    <row r="88" spans="1:44" ht="15" customHeight="1">
      <c r="A88" s="15"/>
      <c r="AI88" s="17"/>
    </row>
    <row r="89" spans="1:44" ht="15" customHeight="1">
      <c r="A89" s="15"/>
      <c r="B89" s="11"/>
      <c r="C89" s="46"/>
      <c r="D89" s="13"/>
      <c r="E89" s="13"/>
      <c r="F89" s="13"/>
      <c r="G89" s="13"/>
      <c r="H89" s="13"/>
      <c r="I89" s="13"/>
      <c r="J89" s="13"/>
      <c r="K89" s="13"/>
      <c r="L89" s="13"/>
      <c r="M89" s="13"/>
      <c r="N89" s="13"/>
      <c r="O89" s="13"/>
      <c r="P89" s="13"/>
      <c r="Q89" s="13"/>
      <c r="R89" s="13"/>
      <c r="S89" s="13"/>
      <c r="T89" s="13"/>
      <c r="U89" s="13"/>
      <c r="V89" s="13"/>
      <c r="W89" s="13"/>
      <c r="X89" s="14"/>
      <c r="Z89" s="132"/>
      <c r="AA89" s="130"/>
      <c r="AB89" s="130"/>
      <c r="AC89" s="130"/>
      <c r="AD89" s="130"/>
      <c r="AE89" s="130"/>
      <c r="AF89" s="130"/>
      <c r="AG89" s="130"/>
      <c r="AH89" s="131"/>
      <c r="AI89" s="17"/>
    </row>
    <row r="90" spans="1:44" ht="15" customHeight="1">
      <c r="A90" s="15"/>
      <c r="B90" s="15"/>
      <c r="C90" s="62" t="s">
        <v>92</v>
      </c>
      <c r="X90" s="17"/>
      <c r="Z90" s="128"/>
      <c r="AA90" s="62" t="s">
        <v>126</v>
      </c>
      <c r="AB90" s="10"/>
      <c r="AC90" s="10"/>
      <c r="AD90" s="10"/>
      <c r="AE90" s="10"/>
      <c r="AF90" s="10"/>
      <c r="AG90" s="10"/>
      <c r="AH90" s="122"/>
      <c r="AI90" s="17"/>
    </row>
    <row r="91" spans="1:44" ht="15" customHeight="1">
      <c r="A91" s="15"/>
      <c r="B91" s="15"/>
      <c r="C91" s="8"/>
      <c r="X91" s="17"/>
      <c r="Z91" s="128"/>
      <c r="AA91" s="10"/>
      <c r="AB91" s="10"/>
      <c r="AC91" s="10"/>
      <c r="AD91" s="10"/>
      <c r="AE91" s="10"/>
      <c r="AF91" s="10"/>
      <c r="AG91" s="10"/>
      <c r="AH91" s="122"/>
      <c r="AI91" s="17"/>
    </row>
    <row r="92" spans="1:44" ht="15" customHeight="1">
      <c r="A92" s="15"/>
      <c r="B92" s="15"/>
      <c r="C92" s="24" t="s">
        <v>44</v>
      </c>
      <c r="I92" s="9"/>
      <c r="J92" s="9"/>
      <c r="K92" s="9"/>
      <c r="L92" s="9"/>
      <c r="M92" s="9"/>
      <c r="N92" s="9"/>
      <c r="O92" s="9"/>
      <c r="P92" s="9"/>
      <c r="Q92" s="9"/>
      <c r="R92" s="9"/>
      <c r="S92" s="9"/>
      <c r="X92" s="17"/>
      <c r="Z92" s="128"/>
      <c r="AA92" s="123"/>
      <c r="AB92" s="313" t="s">
        <v>185</v>
      </c>
      <c r="AC92" s="314"/>
      <c r="AD92" s="314"/>
      <c r="AE92" s="314"/>
      <c r="AF92" s="314"/>
      <c r="AG92" s="314"/>
      <c r="AH92" s="315"/>
      <c r="AI92" s="17"/>
    </row>
    <row r="93" spans="1:44" ht="15" customHeight="1">
      <c r="A93" s="15"/>
      <c r="B93" s="15"/>
      <c r="C93" s="8"/>
      <c r="X93" s="17"/>
      <c r="Z93" s="128"/>
      <c r="AA93" s="10"/>
      <c r="AB93" s="10"/>
      <c r="AC93" s="10"/>
      <c r="AD93" s="10"/>
      <c r="AE93" s="10"/>
      <c r="AF93" s="10"/>
      <c r="AG93" s="10"/>
      <c r="AH93" s="122"/>
      <c r="AI93" s="17"/>
    </row>
    <row r="94" spans="1:44" ht="15" customHeight="1">
      <c r="A94" s="15"/>
      <c r="B94" s="15"/>
      <c r="C94" s="8"/>
      <c r="X94" s="17"/>
      <c r="Z94" s="128"/>
      <c r="AA94" s="123"/>
      <c r="AB94" s="184" t="s">
        <v>200</v>
      </c>
      <c r="AC94" s="184"/>
      <c r="AD94" s="184"/>
      <c r="AE94" s="184"/>
      <c r="AF94" s="184"/>
      <c r="AG94" s="184"/>
      <c r="AH94" s="285"/>
      <c r="AI94" s="17"/>
    </row>
    <row r="95" spans="1:44" ht="15" customHeight="1">
      <c r="A95" s="15"/>
      <c r="B95" s="15"/>
      <c r="C95" s="24" t="s">
        <v>19</v>
      </c>
      <c r="D95" s="18"/>
      <c r="G95" s="9"/>
      <c r="H95" s="9"/>
      <c r="I95" s="9"/>
      <c r="J95" s="9"/>
      <c r="K95" s="9"/>
      <c r="L95" s="9"/>
      <c r="M95" s="9"/>
      <c r="N95" s="9"/>
      <c r="O95" s="9"/>
      <c r="P95" s="9"/>
      <c r="Q95" s="9"/>
      <c r="R95" s="9"/>
      <c r="S95" s="9"/>
      <c r="X95" s="17"/>
      <c r="Z95" s="128"/>
      <c r="AA95" s="10"/>
      <c r="AB95" s="184"/>
      <c r="AC95" s="184"/>
      <c r="AD95" s="184"/>
      <c r="AE95" s="184"/>
      <c r="AF95" s="184"/>
      <c r="AG95" s="184"/>
      <c r="AH95" s="285"/>
      <c r="AI95" s="17"/>
    </row>
    <row r="96" spans="1:44" ht="15" customHeight="1">
      <c r="A96" s="15"/>
      <c r="B96" s="15"/>
      <c r="C96" s="8"/>
      <c r="X96" s="17"/>
      <c r="Z96" s="128"/>
      <c r="AA96" s="123"/>
      <c r="AB96" s="184" t="s">
        <v>195</v>
      </c>
      <c r="AC96" s="184"/>
      <c r="AD96" s="184"/>
      <c r="AE96" s="184"/>
      <c r="AF96" s="184"/>
      <c r="AG96" s="184"/>
      <c r="AH96" s="285"/>
      <c r="AI96" s="17"/>
    </row>
    <row r="97" spans="1:35" ht="15" customHeight="1">
      <c r="A97" s="15"/>
      <c r="B97" s="15"/>
      <c r="C97" s="8"/>
      <c r="X97" s="17"/>
      <c r="Z97" s="128"/>
      <c r="AA97" s="10"/>
      <c r="AB97" s="184"/>
      <c r="AC97" s="184"/>
      <c r="AD97" s="184"/>
      <c r="AE97" s="184"/>
      <c r="AF97" s="184"/>
      <c r="AG97" s="184"/>
      <c r="AH97" s="285"/>
      <c r="AI97" s="17"/>
    </row>
    <row r="98" spans="1:35" ht="15" customHeight="1">
      <c r="A98" s="15"/>
      <c r="B98" s="15"/>
      <c r="C98" s="24" t="s">
        <v>20</v>
      </c>
      <c r="D98" s="18"/>
      <c r="G98" s="9"/>
      <c r="H98" s="9"/>
      <c r="I98" s="9"/>
      <c r="J98" s="9"/>
      <c r="K98" s="9"/>
      <c r="L98" s="9"/>
      <c r="M98" s="9"/>
      <c r="N98" s="9"/>
      <c r="O98" s="9"/>
      <c r="P98" s="9"/>
      <c r="Q98" s="9"/>
      <c r="R98" s="9"/>
      <c r="S98" s="9"/>
      <c r="X98" s="17"/>
      <c r="Z98" s="129"/>
      <c r="AA98" s="123"/>
      <c r="AB98" s="184" t="s">
        <v>211</v>
      </c>
      <c r="AC98" s="184"/>
      <c r="AD98" s="184"/>
      <c r="AE98" s="184"/>
      <c r="AF98" s="184"/>
      <c r="AG98" s="184"/>
      <c r="AH98" s="285"/>
      <c r="AI98" s="17"/>
    </row>
    <row r="99" spans="1:35" ht="15" customHeight="1">
      <c r="A99" s="15"/>
      <c r="B99" s="28"/>
      <c r="C99" s="9"/>
      <c r="D99" s="9"/>
      <c r="E99" s="9"/>
      <c r="F99" s="9"/>
      <c r="G99" s="63" t="s">
        <v>115</v>
      </c>
      <c r="H99" s="9"/>
      <c r="I99" s="9"/>
      <c r="J99" s="9"/>
      <c r="K99" s="9"/>
      <c r="L99" s="9"/>
      <c r="M99" s="9"/>
      <c r="N99" s="9"/>
      <c r="O99" s="9"/>
      <c r="P99" s="9"/>
      <c r="Q99" s="9"/>
      <c r="R99" s="9"/>
      <c r="S99" s="9"/>
      <c r="T99" s="9"/>
      <c r="U99" s="9"/>
      <c r="V99" s="9"/>
      <c r="W99" s="9"/>
      <c r="X99" s="29"/>
      <c r="Z99" s="133"/>
      <c r="AA99" s="55"/>
      <c r="AB99" s="353"/>
      <c r="AC99" s="353"/>
      <c r="AD99" s="353"/>
      <c r="AE99" s="353"/>
      <c r="AF99" s="353"/>
      <c r="AG99" s="353"/>
      <c r="AH99" s="354"/>
      <c r="AI99" s="17"/>
    </row>
    <row r="100" spans="1:35" ht="15" customHeight="1">
      <c r="A100" s="2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29"/>
    </row>
    <row r="103" spans="1:35" ht="15" customHeight="1">
      <c r="G103" s="61" t="s">
        <v>255</v>
      </c>
      <c r="K103" s="171" t="s">
        <v>102</v>
      </c>
      <c r="L103" s="172"/>
      <c r="M103" s="172"/>
      <c r="N103" s="172"/>
      <c r="O103" s="172"/>
      <c r="P103" s="172"/>
      <c r="Q103" s="172"/>
      <c r="R103" s="172"/>
      <c r="S103" s="172"/>
      <c r="T103" s="172"/>
      <c r="U103" s="172"/>
      <c r="V103" s="173"/>
    </row>
  </sheetData>
  <sheetProtection algorithmName="SHA-512" hashValue="oQcdJXM+NVbgSy0DXDNSJJ5vxjpy4Q+On3P/89UyWpPyzU6tVvmvfOxOARjVN8qSX4IgdB9Oo5hRsn35GEF2gw==" saltValue="HgpgynxFcNzhz/h41ahEpA==" spinCount="100000" sheet="1" objects="1" scenarios="1" formatCells="0" formatRows="0" insertRows="0" deleteRows="0" selectLockedCells="1"/>
  <mergeCells count="31">
    <mergeCell ref="AB63:AE64"/>
    <mergeCell ref="AF63:AH64"/>
    <mergeCell ref="S62:Z64"/>
    <mergeCell ref="B62:Q62"/>
    <mergeCell ref="B63:Q64"/>
    <mergeCell ref="E24:W24"/>
    <mergeCell ref="E25:W25"/>
    <mergeCell ref="U44:W44"/>
    <mergeCell ref="Q46:AH46"/>
    <mergeCell ref="Q47:AH47"/>
    <mergeCell ref="I16:L16"/>
    <mergeCell ref="I17:L17"/>
    <mergeCell ref="U18:W18"/>
    <mergeCell ref="F19:W19"/>
    <mergeCell ref="U23:W23"/>
    <mergeCell ref="K103:V103"/>
    <mergeCell ref="B31:AH41"/>
    <mergeCell ref="T78:AH78"/>
    <mergeCell ref="Q49:AH49"/>
    <mergeCell ref="G78:N78"/>
    <mergeCell ref="O78:R78"/>
    <mergeCell ref="T81:AH81"/>
    <mergeCell ref="I84:N84"/>
    <mergeCell ref="A87:AI87"/>
    <mergeCell ref="AB92:AH92"/>
    <mergeCell ref="AB94:AH95"/>
    <mergeCell ref="AB96:AH97"/>
    <mergeCell ref="AB98:AH99"/>
    <mergeCell ref="B52:AH60"/>
    <mergeCell ref="Q48:AH48"/>
    <mergeCell ref="AB62:AH62"/>
  </mergeCells>
  <dataValidations count="1">
    <dataValidation type="list" allowBlank="1" showInputMessage="1" showErrorMessage="1" sqref="B70 F20 L20 B72 B74" xr:uid="{793FF3DB-E666-497F-B15C-D70F16A92506}">
      <formula1>$AO$1</formula1>
    </dataValidation>
  </dataValidations>
  <hyperlinks>
    <hyperlink ref="I84" r:id="rId1" xr:uid="{37009756-95BE-430A-A9D3-BB91B2C36CA5}"/>
    <hyperlink ref="K103" location="'Übersicht und Anleitung'!A1" display="Zurück zu Seite 1: &quot;Übersicht und Anleitung&quot;" xr:uid="{4F618ADD-2AAA-4E59-8324-00AF8BAFA5C2}"/>
  </hyperlinks>
  <pageMargins left="0.70866141732283472" right="0.70866141732283472" top="0.78740157480314965" bottom="0.78740157480314965" header="0.31496062992125984" footer="0.31496062992125984"/>
  <pageSetup paperSize="9" scale="73" fitToHeight="2" orientation="portrait" r:id="rId2"/>
  <rowBreaks count="1" manualBreakCount="1">
    <brk id="66" max="34" man="1"/>
  </rowBreaks>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Übersicht und Anleitung</vt:lpstr>
      <vt:lpstr>§3.1 &amp; §3.2 Pers. &amp; Sonderzusch</vt:lpstr>
      <vt:lpstr>TN-liste (nur §3.1 &amp; §3.2)</vt:lpstr>
      <vt:lpstr>§3.3 Bildungszuschuss</vt:lpstr>
      <vt:lpstr>§3.5 Fahrtkosten LJT &amp; LKT</vt:lpstr>
      <vt:lpstr>$3.6 Tagesaktionenzuschuss</vt:lpstr>
      <vt:lpstr>§3.7 Kampfrichterlehrgänge</vt:lpstr>
      <vt:lpstr>§3.8 Teambildende Maßnahmen</vt:lpstr>
      <vt:lpstr>§3.9 Freier Zuschuss</vt:lpstr>
      <vt:lpstr>Zuschussrichtline</vt:lpstr>
      <vt:lpstr>Sammlung Drop-Down</vt:lpstr>
      <vt:lpstr>'$3.6 Tagesaktionenzuschuss'!Druckbereich</vt:lpstr>
      <vt:lpstr>'§3.1 &amp; §3.2 Pers. &amp; Sonderzusch'!Druckbereich</vt:lpstr>
      <vt:lpstr>'§3.3 Bildungszuschuss'!Druckbereich</vt:lpstr>
      <vt:lpstr>'§3.5 Fahrtkosten LJT &amp; LKT'!Druckbereich</vt:lpstr>
      <vt:lpstr>'§3.7 Kampfrichterlehrgänge'!Druckbereich</vt:lpstr>
      <vt:lpstr>'§3.8 Teambildende Maßnahmen'!Druckbereich</vt:lpstr>
      <vt:lpstr>'§3.9 Freier Zuschuss'!Druckbereich</vt:lpstr>
      <vt:lpstr>'TN-liste (nur §3.1 &amp; §3.2)'!Druckbereich</vt:lpstr>
      <vt:lpstr>Zuschussrichtline!Druckbereich</vt:lpstr>
      <vt:lpstr>'TN-liste (nur §3.1 &amp; §3.2)'!Drucktitel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Anhalt</dc:creator>
  <cp:lastModifiedBy>Simon Müller</cp:lastModifiedBy>
  <cp:lastPrinted>2024-04-18T18:49:22Z</cp:lastPrinted>
  <dcterms:created xsi:type="dcterms:W3CDTF">2004-10-26T19:31:45Z</dcterms:created>
  <dcterms:modified xsi:type="dcterms:W3CDTF">2024-04-18T18:58:15Z</dcterms:modified>
</cp:coreProperties>
</file>